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5195" windowHeight="6060" tabRatio="662" activeTab="2"/>
  </bookViews>
  <sheets>
    <sheet name="Calculation data" sheetId="1" r:id="rId1"/>
    <sheet name="Skirt height" sheetId="2" r:id="rId2"/>
    <sheet name="List of housholds" sheetId="3" r:id="rId3"/>
  </sheets>
  <definedNames>
    <definedName name="_xlnm.Print_Area" localSheetId="0">'Calculation data'!$B$1:$J$200</definedName>
  </definedNames>
  <calcPr fullCalcOnLoad="1"/>
</workbook>
</file>

<file path=xl/comments2.xml><?xml version="1.0" encoding="utf-8"?>
<comments xmlns="http://schemas.openxmlformats.org/spreadsheetml/2006/main">
  <authors>
    <author>Helmat</author>
  </authors>
  <commentList>
    <comment ref="C6" authorId="0">
      <text>
        <r>
          <rPr>
            <b/>
            <sz val="8"/>
            <rFont val="Tahoma"/>
            <family val="0"/>
          </rPr>
          <t xml:space="preserve">Helmut:
This is the inner part of the skirt 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Helmut:
Thickness of the 
skirt metal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<sst xmlns="http://schemas.openxmlformats.org/spreadsheetml/2006/main" count="282" uniqueCount="197">
  <si>
    <t>mm</t>
  </si>
  <si>
    <t>r =</t>
  </si>
  <si>
    <t>H =</t>
  </si>
  <si>
    <t>cm</t>
  </si>
  <si>
    <t>Liter</t>
  </si>
  <si>
    <t xml:space="preserve">   1.5 X</t>
  </si>
  <si>
    <t>X</t>
  </si>
  <si>
    <r>
      <t xml:space="preserve">     </t>
    </r>
    <r>
      <rPr>
        <b/>
        <sz val="10"/>
        <rFont val="Arial"/>
        <family val="2"/>
      </rPr>
      <t>TH = X+1.5X+ 5 cm</t>
    </r>
  </si>
  <si>
    <t>1.5 X  =</t>
  </si>
  <si>
    <r>
      <t>Gap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A</t>
    </r>
  </si>
  <si>
    <t>see Table</t>
  </si>
  <si>
    <r>
      <t>Gap</t>
    </r>
    <r>
      <rPr>
        <b/>
        <vertAlign val="superscript"/>
        <sz val="12"/>
        <rFont val="Arial"/>
        <family val="2"/>
      </rPr>
      <t xml:space="preserve"> B</t>
    </r>
  </si>
  <si>
    <t xml:space="preserve">        Circumference of the Pot  =&gt;  d x 3.14</t>
  </si>
  <si>
    <r>
      <t xml:space="preserve"> = Gap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A  </t>
    </r>
    <r>
      <rPr>
        <b/>
        <sz val="12"/>
        <rFont val="Arial"/>
        <family val="2"/>
      </rPr>
      <t xml:space="preserve">-  Gap </t>
    </r>
    <r>
      <rPr>
        <b/>
        <vertAlign val="superscript"/>
        <sz val="12"/>
        <rFont val="Arial"/>
        <family val="2"/>
      </rPr>
      <t>B</t>
    </r>
  </si>
  <si>
    <t xml:space="preserve"> =&gt;</t>
  </si>
  <si>
    <r>
      <t xml:space="preserve"> Gap </t>
    </r>
    <r>
      <rPr>
        <vertAlign val="superscript"/>
        <sz val="11"/>
        <rFont val="Arial"/>
        <family val="2"/>
      </rPr>
      <t>C</t>
    </r>
    <r>
      <rPr>
        <sz val="10"/>
        <rFont val="Arial"/>
        <family val="0"/>
      </rPr>
      <t xml:space="preserve"> * 0.75</t>
    </r>
  </si>
  <si>
    <r>
      <t>Gap</t>
    </r>
    <r>
      <rPr>
        <b/>
        <vertAlign val="superscript"/>
        <sz val="12"/>
        <rFont val="Arial"/>
        <family val="2"/>
      </rPr>
      <t xml:space="preserve"> D</t>
    </r>
  </si>
  <si>
    <t>SKIRT</t>
  </si>
  <si>
    <r>
      <t xml:space="preserve">Diameter of the </t>
    </r>
    <r>
      <rPr>
        <b/>
        <sz val="11"/>
        <color indexed="10"/>
        <rFont val="Arial"/>
        <family val="2"/>
      </rPr>
      <t>TOP PLATE</t>
    </r>
  </si>
  <si>
    <t>2X =</t>
  </si>
  <si>
    <t>Hight and length of the shelf</t>
  </si>
  <si>
    <t>Shelf should be 3-4.5 mm thick</t>
  </si>
  <si>
    <t>Gap A =</t>
  </si>
  <si>
    <t>Gap B =</t>
  </si>
  <si>
    <t>TH</t>
  </si>
  <si>
    <t xml:space="preserve"> = 0.3*X</t>
  </si>
  <si>
    <r>
      <t>.</t>
    </r>
    <r>
      <rPr>
        <sz val="10"/>
        <rFont val="Arial"/>
        <family val="2"/>
      </rPr>
      <t>=   Area of the combustion chamber entrance   =&gt;</t>
    </r>
  </si>
  <si>
    <r>
      <t>Gap</t>
    </r>
    <r>
      <rPr>
        <b/>
        <vertAlign val="superscript"/>
        <sz val="12"/>
        <color indexed="10"/>
        <rFont val="Arial"/>
        <family val="2"/>
      </rPr>
      <t xml:space="preserve"> c  </t>
    </r>
    <r>
      <rPr>
        <b/>
        <sz val="12"/>
        <color indexed="10"/>
        <rFont val="Arial"/>
        <family val="2"/>
      </rPr>
      <t>=</t>
    </r>
  </si>
  <si>
    <r>
      <t>Determine Gap</t>
    </r>
    <r>
      <rPr>
        <sz val="11"/>
        <color indexed="10"/>
        <rFont val="Arial"/>
        <family val="2"/>
      </rPr>
      <t xml:space="preserve"> </t>
    </r>
    <r>
      <rPr>
        <b/>
        <vertAlign val="superscript"/>
        <sz val="12"/>
        <color indexed="10"/>
        <rFont val="Arial"/>
        <family val="2"/>
      </rPr>
      <t xml:space="preserve">C </t>
    </r>
  </si>
  <si>
    <t>1.5 X</t>
  </si>
  <si>
    <t>Insulation</t>
  </si>
  <si>
    <r>
      <t xml:space="preserve">  </t>
    </r>
    <r>
      <rPr>
        <b/>
        <sz val="10"/>
        <rFont val="Arial"/>
        <family val="2"/>
      </rPr>
      <t>TH = X+1.5X+ 5 cm</t>
    </r>
  </si>
  <si>
    <r>
      <t>cm</t>
    </r>
    <r>
      <rPr>
        <sz val="10"/>
        <rFont val="Arial"/>
        <family val="0"/>
      </rPr>
      <t xml:space="preserve">  &lt;= hight of the shelf</t>
    </r>
  </si>
  <si>
    <t xml:space="preserve">      X  =</t>
  </si>
  <si>
    <t xml:space="preserve">   TH   =</t>
  </si>
  <si>
    <t xml:space="preserve">   2 X   =</t>
  </si>
  <si>
    <t>Pot  circumferences</t>
  </si>
  <si>
    <t>Pot  d   =</t>
  </si>
  <si>
    <t>Skirt d  =</t>
  </si>
  <si>
    <r>
      <t xml:space="preserve">      </t>
    </r>
    <r>
      <rPr>
        <b/>
        <sz val="10"/>
        <rFont val="Arial"/>
        <family val="2"/>
      </rPr>
      <t>Length of the Skirt</t>
    </r>
  </si>
  <si>
    <t>.</t>
  </si>
  <si>
    <t>that the skirt is perfectly rounded</t>
  </si>
  <si>
    <t>Gap A</t>
  </si>
  <si>
    <t>Gap B</t>
  </si>
  <si>
    <t>Gap D</t>
  </si>
  <si>
    <t>Gap C</t>
  </si>
  <si>
    <r>
      <t>t</t>
    </r>
    <r>
      <rPr>
        <b/>
        <vertAlign val="subscript"/>
        <sz val="12"/>
        <rFont val="Arial"/>
        <family val="2"/>
      </rPr>
      <t>1</t>
    </r>
    <r>
      <rPr>
        <b/>
        <vertAlign val="subscript"/>
        <sz val="14"/>
        <rFont val="Arial"/>
        <family val="2"/>
      </rPr>
      <t xml:space="preserve">  =</t>
    </r>
  </si>
  <si>
    <t xml:space="preserve">       Fill the slope from the combustion chamber up to </t>
  </si>
  <si>
    <t>with a insulation material</t>
  </si>
  <si>
    <t>Take 8 pieces of 8 mm round bar</t>
  </si>
  <si>
    <t xml:space="preserve">and weld them around the inside </t>
  </si>
  <si>
    <r>
      <t xml:space="preserve"> =Pot diameter (in mm)+ Gap</t>
    </r>
    <r>
      <rPr>
        <vertAlign val="superscript"/>
        <sz val="11"/>
        <rFont val="Arial"/>
        <family val="2"/>
      </rPr>
      <t>D</t>
    </r>
    <r>
      <rPr>
        <sz val="10"/>
        <rFont val="Arial"/>
        <family val="0"/>
      </rPr>
      <t xml:space="preserve"> + Gap</t>
    </r>
    <r>
      <rPr>
        <vertAlign val="superscript"/>
        <sz val="11"/>
        <rFont val="Arial"/>
        <family val="2"/>
      </rPr>
      <t>D</t>
    </r>
    <r>
      <rPr>
        <sz val="10"/>
        <rFont val="Arial"/>
        <family val="0"/>
      </rPr>
      <t xml:space="preserve"> + </t>
    </r>
    <r>
      <rPr>
        <b/>
        <sz val="10"/>
        <color indexed="10"/>
        <rFont val="Arial"/>
        <family val="2"/>
      </rPr>
      <t>2t</t>
    </r>
    <r>
      <rPr>
        <b/>
        <vertAlign val="subscript"/>
        <sz val="11"/>
        <color indexed="10"/>
        <rFont val="Arial"/>
        <family val="2"/>
      </rPr>
      <t>1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thickness of the skirt metal t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</si>
  <si>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This measurements are automatically placed don’t change anything in this box!!</t>
  </si>
  <si>
    <t xml:space="preserve">                    =&gt;  take 1 part of  HTM 6 and mix it with 1 part of sawdust </t>
  </si>
  <si>
    <t>Ash rake</t>
  </si>
  <si>
    <r>
      <t xml:space="preserve"> = (r</t>
    </r>
    <r>
      <rPr>
        <b/>
        <vertAlign val="superscript"/>
        <sz val="11"/>
        <rFont val="Arial"/>
        <family val="2"/>
      </rPr>
      <t>2</t>
    </r>
    <r>
      <rPr>
        <b/>
        <sz val="10"/>
        <rFont val="Arial"/>
        <family val="2"/>
      </rPr>
      <t xml:space="preserve"> *3.14)*H</t>
    </r>
  </si>
  <si>
    <t>D</t>
  </si>
  <si>
    <t xml:space="preserve">the Top plate of  </t>
  </si>
  <si>
    <t>and cut 8 sections 50 mm long</t>
  </si>
  <si>
    <t>1.)</t>
  </si>
  <si>
    <t>3.)</t>
  </si>
  <si>
    <r>
      <t xml:space="preserve">1. Option:      =&gt; Cement / Vermicutate   =&gt;  </t>
    </r>
    <r>
      <rPr>
        <b/>
        <sz val="10"/>
        <rFont val="Arial"/>
        <family val="2"/>
      </rPr>
      <t xml:space="preserve"> Ratio 1:4</t>
    </r>
  </si>
  <si>
    <r>
      <t xml:space="preserve">2. Option:      =&gt;  Take </t>
    </r>
    <r>
      <rPr>
        <b/>
        <sz val="10"/>
        <rFont val="Arial"/>
        <family val="2"/>
      </rPr>
      <t>2 parts of fine grog (&lt; 2mm)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1 part  fine clay</t>
    </r>
    <r>
      <rPr>
        <sz val="10"/>
        <rFont val="Arial"/>
        <family val="0"/>
      </rPr>
      <t xml:space="preserve"> and fire it </t>
    </r>
  </si>
  <si>
    <r>
      <t>this is called  HTM</t>
    </r>
    <r>
      <rPr>
        <b/>
        <vertAlign val="subscript"/>
        <sz val="11"/>
        <rFont val="Arial"/>
        <family val="2"/>
      </rPr>
      <t xml:space="preserve"> 6</t>
    </r>
  </si>
  <si>
    <t xml:space="preserve">Joint = </t>
  </si>
  <si>
    <t xml:space="preserve">      =   Diameter from the Stand (in mm) 2 X</t>
  </si>
  <si>
    <t>15 cm</t>
  </si>
  <si>
    <t>0 cm</t>
  </si>
  <si>
    <t xml:space="preserve">cm  </t>
  </si>
  <si>
    <t>Household ID</t>
  </si>
  <si>
    <t>City</t>
  </si>
  <si>
    <t>Division</t>
  </si>
  <si>
    <t>Village</t>
  </si>
  <si>
    <t>Head of Household</t>
  </si>
  <si>
    <t>Sauspan No1</t>
  </si>
  <si>
    <t>Diameter</t>
  </si>
  <si>
    <t>Radius</t>
  </si>
  <si>
    <t>Pot-Circumference</t>
  </si>
  <si>
    <t>Volumen</t>
  </si>
  <si>
    <t>Measurements for the Stand</t>
  </si>
  <si>
    <t>Measurements for the Skirt</t>
  </si>
  <si>
    <t xml:space="preserve">Stand-Length  </t>
  </si>
  <si>
    <t>Stand-Diameter</t>
  </si>
  <si>
    <t>Circumference-Skirt</t>
  </si>
  <si>
    <t>Skirt-Length</t>
  </si>
  <si>
    <t>Bottum Ring Length</t>
  </si>
  <si>
    <t>Top-Plate</t>
  </si>
  <si>
    <t>Sauspan No 2</t>
  </si>
  <si>
    <t>´001</t>
  </si>
  <si>
    <t>´002</t>
  </si>
  <si>
    <t>´003</t>
  </si>
  <si>
    <t>´004</t>
  </si>
  <si>
    <t>´005</t>
  </si>
  <si>
    <t>´006</t>
  </si>
  <si>
    <t>´007</t>
  </si>
  <si>
    <t>´008</t>
  </si>
  <si>
    <t>´009</t>
  </si>
  <si>
    <t>´010</t>
  </si>
  <si>
    <t>´011</t>
  </si>
  <si>
    <t>´012</t>
  </si>
  <si>
    <t>´013</t>
  </si>
  <si>
    <t>´014</t>
  </si>
  <si>
    <t>´015</t>
  </si>
  <si>
    <t>´016</t>
  </si>
  <si>
    <t>´017</t>
  </si>
  <si>
    <t>´018</t>
  </si>
  <si>
    <t>´019</t>
  </si>
  <si>
    <t>´020</t>
  </si>
  <si>
    <t>´021</t>
  </si>
  <si>
    <t>´022</t>
  </si>
  <si>
    <t>´023</t>
  </si>
  <si>
    <t>´024</t>
  </si>
  <si>
    <t>´025</t>
  </si>
  <si>
    <t>´026</t>
  </si>
  <si>
    <t>´027</t>
  </si>
  <si>
    <t>´028</t>
  </si>
  <si>
    <t>´029</t>
  </si>
  <si>
    <t>´030</t>
  </si>
  <si>
    <t>´031</t>
  </si>
  <si>
    <t>´032</t>
  </si>
  <si>
    <t>´033</t>
  </si>
  <si>
    <t>´034</t>
  </si>
  <si>
    <t>´035</t>
  </si>
  <si>
    <t>´036</t>
  </si>
  <si>
    <t>´037</t>
  </si>
  <si>
    <t>´038</t>
  </si>
  <si>
    <t>´039</t>
  </si>
  <si>
    <t>´040</t>
  </si>
  <si>
    <t>´041</t>
  </si>
  <si>
    <t>´042</t>
  </si>
  <si>
    <t>´043</t>
  </si>
  <si>
    <t>´044</t>
  </si>
  <si>
    <t>´045</t>
  </si>
  <si>
    <t>´046</t>
  </si>
  <si>
    <t>´047</t>
  </si>
  <si>
    <t>´048</t>
  </si>
  <si>
    <t>´049</t>
  </si>
  <si>
    <t>´050</t>
  </si>
  <si>
    <t>Kampala</t>
  </si>
  <si>
    <t xml:space="preserve">              Length of the bottom Ring for the Stand</t>
  </si>
  <si>
    <t>1.)          Cut a</t>
  </si>
  <si>
    <t xml:space="preserve">4.) Turn the Skirt round and make sure </t>
  </si>
  <si>
    <t xml:space="preserve">5.)  Mark a line of </t>
  </si>
  <si>
    <t>Bottom Ring Length</t>
  </si>
  <si>
    <r>
      <t xml:space="preserve"> =Pot diameter + Gap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+ Gap</t>
    </r>
    <r>
      <rPr>
        <vertAlign val="superscript"/>
        <sz val="11"/>
        <rFont val="Arial"/>
        <family val="2"/>
      </rPr>
      <t>D</t>
    </r>
    <r>
      <rPr>
        <sz val="10"/>
        <rFont val="Arial"/>
        <family val="0"/>
      </rPr>
      <t xml:space="preserve"> + 1 </t>
    </r>
    <r>
      <rPr>
        <b/>
        <sz val="10"/>
        <rFont val="Arial"/>
        <family val="2"/>
      </rPr>
      <t>t</t>
    </r>
    <r>
      <rPr>
        <b/>
        <vertAlign val="subscript"/>
        <sz val="11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(thickness of the skirt metal)</t>
    </r>
    <r>
      <rPr>
        <sz val="10"/>
        <rFont val="Arial"/>
        <family val="2"/>
      </rPr>
      <t>*Pi +15 mm</t>
    </r>
  </si>
  <si>
    <t>Page 1</t>
  </si>
  <si>
    <t>Page 2</t>
  </si>
  <si>
    <t>Page 3</t>
  </si>
  <si>
    <t>Page 4</t>
  </si>
  <si>
    <t>Page 5</t>
  </si>
  <si>
    <r>
      <t>t</t>
    </r>
    <r>
      <rPr>
        <b/>
        <vertAlign val="subscript"/>
        <sz val="11"/>
        <rFont val="Arial"/>
        <family val="2"/>
      </rPr>
      <t xml:space="preserve"> 1</t>
    </r>
    <r>
      <rPr>
        <b/>
        <sz val="10"/>
        <rFont val="Arial"/>
        <family val="2"/>
      </rPr>
      <t xml:space="preserve"> =</t>
    </r>
  </si>
  <si>
    <t>Volume</t>
  </si>
  <si>
    <t>Height</t>
  </si>
  <si>
    <t xml:space="preserve">Determine Gap D </t>
  </si>
  <si>
    <t>Gap Between edge of pot and skirt</t>
  </si>
  <si>
    <t>Rocket Elbow</t>
  </si>
  <si>
    <t>Combustion Chamber Width =</t>
  </si>
  <si>
    <t>Combustion Chamber Height</t>
  </si>
  <si>
    <t>Chimney Height</t>
  </si>
  <si>
    <t>Total Height</t>
  </si>
  <si>
    <t>Width</t>
  </si>
  <si>
    <t xml:space="preserve">      Chimney/Stand Dimensions</t>
  </si>
  <si>
    <t>Size of Metal to Cut Out:</t>
  </si>
  <si>
    <t xml:space="preserve">     Pot</t>
  </si>
  <si>
    <t xml:space="preserve">   Volume</t>
  </si>
  <si>
    <t xml:space="preserve">              Circumference</t>
  </si>
  <si>
    <t>D =</t>
  </si>
  <si>
    <t>cm  Diameter</t>
  </si>
  <si>
    <t>cm  Thickness of Skirt Metal</t>
  </si>
  <si>
    <t xml:space="preserve">       Determine Pot Volume and Circumference</t>
  </si>
  <si>
    <t xml:space="preserve">cm   </t>
  </si>
  <si>
    <t xml:space="preserve">   X =</t>
  </si>
  <si>
    <t xml:space="preserve">   Skirt Dimensions</t>
  </si>
  <si>
    <t xml:space="preserve">   Bottom Ring for the Stand</t>
  </si>
  <si>
    <r>
      <t xml:space="preserve">          Dimension to build and calculate a Metal Rocket Stove</t>
    </r>
    <r>
      <rPr>
        <b/>
        <sz val="20"/>
        <rFont val="Arial"/>
        <family val="2"/>
      </rPr>
      <t xml:space="preserve"> </t>
    </r>
  </si>
  <si>
    <t xml:space="preserve">  Known Dimensions:</t>
  </si>
  <si>
    <t>Shelf height</t>
  </si>
  <si>
    <t>cm  Height</t>
  </si>
  <si>
    <r>
      <t>Height and length of the Skirt</t>
    </r>
    <r>
      <rPr>
        <sz val="10"/>
        <rFont val="Arial"/>
        <family val="0"/>
      </rPr>
      <t xml:space="preserve"> when the pot has a lip</t>
    </r>
  </si>
  <si>
    <t>Height of the insulation</t>
  </si>
  <si>
    <t xml:space="preserve">       a mixture of 1 part Height Temp cement and 1 part of sawdust</t>
  </si>
  <si>
    <t xml:space="preserve">                    =&gt;  take 5 parts of Height temperature port and 1 part of cement  </t>
  </si>
  <si>
    <t>Stand- Height</t>
  </si>
  <si>
    <t xml:space="preserve">Skirt-Height </t>
  </si>
  <si>
    <t>Insolation Height</t>
  </si>
  <si>
    <t>2. Calculation of the Saucepan support</t>
  </si>
  <si>
    <t>Height of the sausepan support = Gap A</t>
  </si>
  <si>
    <t>Sausepen support</t>
  </si>
  <si>
    <t xml:space="preserve">          Place the sausepan support as shown in the drawing !!</t>
  </si>
  <si>
    <t>Insulation material:</t>
  </si>
  <si>
    <t>Insulation Height</t>
  </si>
  <si>
    <t xml:space="preserve"> from the bottom on the inside of the skirt</t>
  </si>
  <si>
    <t>Page 6</t>
  </si>
  <si>
    <t xml:space="preserve">   All other dimensions will be calculated by the program! </t>
  </si>
  <si>
    <t xml:space="preserve"> Please fill in yellow boxes with known dimensions: </t>
  </si>
  <si>
    <t xml:space="preserve">   Height of combustion chamber, Gap A, Gap B, (see diagram below) the radius, volume etc.</t>
  </si>
  <si>
    <r>
      <t>Pot Diameter, Pot Height and t</t>
    </r>
    <r>
      <rPr>
        <vertAlign val="subscript"/>
        <sz val="11"/>
        <rFont val="Arial"/>
        <family val="2"/>
      </rPr>
      <t>1</t>
    </r>
    <r>
      <rPr>
        <sz val="10"/>
        <rFont val="Arial"/>
        <family val="0"/>
      </rPr>
      <t xml:space="preserve"> (thickness of the skirt)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</si>
</sst>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b/>
      <vertAlign val="superscript"/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bscript"/>
      <sz val="11"/>
      <color indexed="10"/>
      <name val="Arial"/>
      <family val="2"/>
    </font>
    <font>
      <b/>
      <vertAlign val="subscript"/>
      <sz val="11"/>
      <name val="Arial"/>
      <family val="2"/>
    </font>
    <font>
      <sz val="12"/>
      <name val="Arial"/>
      <family val="2"/>
    </font>
    <font>
      <b/>
      <vertAlign val="subscript"/>
      <sz val="14"/>
      <name val="Arial"/>
      <family val="2"/>
    </font>
    <font>
      <b/>
      <vertAlign val="subscript"/>
      <sz val="12"/>
      <name val="Arial"/>
      <family val="2"/>
    </font>
    <font>
      <vertAlign val="subscript"/>
      <sz val="8"/>
      <name val="Arial"/>
      <family val="2"/>
    </font>
    <font>
      <b/>
      <vertAlign val="superscript"/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vertAlign val="subscript"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6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14" fillId="0" borderId="0" xfId="0" applyFont="1" applyAlignment="1">
      <alignment horizontal="righ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5" fillId="2" borderId="0" xfId="0" applyFont="1" applyFill="1" applyAlignment="1">
      <alignment/>
    </xf>
    <xf numFmtId="0" fontId="26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3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19" fillId="3" borderId="0" xfId="0" applyFont="1" applyFill="1" applyAlignment="1">
      <alignment/>
    </xf>
    <xf numFmtId="4" fontId="3" fillId="3" borderId="0" xfId="0" applyNumberFormat="1" applyFont="1" applyFill="1" applyAlignment="1">
      <alignment/>
    </xf>
    <xf numFmtId="0" fontId="19" fillId="3" borderId="0" xfId="0" applyFont="1" applyFill="1" applyBorder="1" applyAlignment="1">
      <alignment/>
    </xf>
    <xf numFmtId="0" fontId="30" fillId="3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4" borderId="1" xfId="0" applyFont="1" applyFill="1" applyBorder="1" applyAlignment="1" applyProtection="1">
      <alignment horizontal="center"/>
      <protection locked="0"/>
    </xf>
    <xf numFmtId="2" fontId="2" fillId="4" borderId="2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Alignment="1">
      <alignment/>
    </xf>
    <xf numFmtId="0" fontId="32" fillId="0" borderId="0" xfId="0" applyFont="1" applyAlignment="1">
      <alignment/>
    </xf>
    <xf numFmtId="0" fontId="24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Alignment="1">
      <alignment horizontal="left"/>
    </xf>
    <xf numFmtId="0" fontId="3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65" fontId="3" fillId="0" borderId="0" xfId="0" applyNumberFormat="1" applyFont="1" applyAlignment="1">
      <alignment horizontal="left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3" borderId="0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11382375"/>
          <a:ext cx="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95250</xdr:rowOff>
    </xdr:from>
    <xdr:to>
      <xdr:col>4</xdr:col>
      <xdr:colOff>0</xdr:colOff>
      <xdr:row>66</xdr:row>
      <xdr:rowOff>9525</xdr:rowOff>
    </xdr:to>
    <xdr:sp>
      <xdr:nvSpPr>
        <xdr:cNvPr id="2" name="Rectangle 21"/>
        <xdr:cNvSpPr>
          <a:spLocks/>
        </xdr:cNvSpPr>
      </xdr:nvSpPr>
      <xdr:spPr>
        <a:xfrm>
          <a:off x="1990725" y="11315700"/>
          <a:ext cx="647700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66675</xdr:rowOff>
    </xdr:from>
    <xdr:to>
      <xdr:col>4</xdr:col>
      <xdr:colOff>600075</xdr:colOff>
      <xdr:row>66</xdr:row>
      <xdr:rowOff>9525</xdr:rowOff>
    </xdr:to>
    <xdr:sp>
      <xdr:nvSpPr>
        <xdr:cNvPr id="3" name="Rectangle 22"/>
        <xdr:cNvSpPr>
          <a:spLocks/>
        </xdr:cNvSpPr>
      </xdr:nvSpPr>
      <xdr:spPr>
        <a:xfrm>
          <a:off x="2647950" y="10639425"/>
          <a:ext cx="590550" cy="1238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61</xdr:row>
      <xdr:rowOff>19050</xdr:rowOff>
    </xdr:from>
    <xdr:to>
      <xdr:col>5</xdr:col>
      <xdr:colOff>142875</xdr:colOff>
      <xdr:row>67</xdr:row>
      <xdr:rowOff>9525</xdr:rowOff>
    </xdr:to>
    <xdr:sp>
      <xdr:nvSpPr>
        <xdr:cNvPr id="4" name="Line 25"/>
        <xdr:cNvSpPr>
          <a:spLocks/>
        </xdr:cNvSpPr>
      </xdr:nvSpPr>
      <xdr:spPr>
        <a:xfrm>
          <a:off x="3638550" y="11077575"/>
          <a:ext cx="0" cy="962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63</xdr:row>
      <xdr:rowOff>28575</xdr:rowOff>
    </xdr:from>
    <xdr:to>
      <xdr:col>2</xdr:col>
      <xdr:colOff>504825</xdr:colOff>
      <xdr:row>66</xdr:row>
      <xdr:rowOff>0</xdr:rowOff>
    </xdr:to>
    <xdr:sp>
      <xdr:nvSpPr>
        <xdr:cNvPr id="5" name="Line 27"/>
        <xdr:cNvSpPr>
          <a:spLocks/>
        </xdr:cNvSpPr>
      </xdr:nvSpPr>
      <xdr:spPr>
        <a:xfrm>
          <a:off x="1876425" y="1141095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58</xdr:row>
      <xdr:rowOff>76200</xdr:rowOff>
    </xdr:from>
    <xdr:to>
      <xdr:col>5</xdr:col>
      <xdr:colOff>142875</xdr:colOff>
      <xdr:row>63</xdr:row>
      <xdr:rowOff>85725</xdr:rowOff>
    </xdr:to>
    <xdr:sp>
      <xdr:nvSpPr>
        <xdr:cNvPr id="6" name="Line 28"/>
        <xdr:cNvSpPr>
          <a:spLocks/>
        </xdr:cNvSpPr>
      </xdr:nvSpPr>
      <xdr:spPr>
        <a:xfrm flipV="1">
          <a:off x="3638550" y="10648950"/>
          <a:ext cx="0" cy="819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62</xdr:row>
      <xdr:rowOff>133350</xdr:rowOff>
    </xdr:from>
    <xdr:to>
      <xdr:col>2</xdr:col>
      <xdr:colOff>504825</xdr:colOff>
      <xdr:row>65</xdr:row>
      <xdr:rowOff>114300</xdr:rowOff>
    </xdr:to>
    <xdr:sp>
      <xdr:nvSpPr>
        <xdr:cNvPr id="7" name="Line 29"/>
        <xdr:cNvSpPr>
          <a:spLocks/>
        </xdr:cNvSpPr>
      </xdr:nvSpPr>
      <xdr:spPr>
        <a:xfrm flipV="1">
          <a:off x="1885950" y="11353800"/>
          <a:ext cx="0" cy="466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123825</xdr:rowOff>
    </xdr:from>
    <xdr:to>
      <xdr:col>4</xdr:col>
      <xdr:colOff>590550</xdr:colOff>
      <xdr:row>67</xdr:row>
      <xdr:rowOff>123825</xdr:rowOff>
    </xdr:to>
    <xdr:sp>
      <xdr:nvSpPr>
        <xdr:cNvPr id="8" name="Line 31"/>
        <xdr:cNvSpPr>
          <a:spLocks/>
        </xdr:cNvSpPr>
      </xdr:nvSpPr>
      <xdr:spPr>
        <a:xfrm>
          <a:off x="2000250" y="121539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173</xdr:row>
      <xdr:rowOff>0</xdr:rowOff>
    </xdr:from>
    <xdr:to>
      <xdr:col>5</xdr:col>
      <xdr:colOff>19050</xdr:colOff>
      <xdr:row>173</xdr:row>
      <xdr:rowOff>0</xdr:rowOff>
    </xdr:to>
    <xdr:sp>
      <xdr:nvSpPr>
        <xdr:cNvPr id="9" name="Line 36"/>
        <xdr:cNvSpPr>
          <a:spLocks/>
        </xdr:cNvSpPr>
      </xdr:nvSpPr>
      <xdr:spPr>
        <a:xfrm flipV="1">
          <a:off x="857250" y="283273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173</xdr:row>
      <xdr:rowOff>0</xdr:rowOff>
    </xdr:from>
    <xdr:to>
      <xdr:col>5</xdr:col>
      <xdr:colOff>276225</xdr:colOff>
      <xdr:row>173</xdr:row>
      <xdr:rowOff>0</xdr:rowOff>
    </xdr:to>
    <xdr:sp>
      <xdr:nvSpPr>
        <xdr:cNvPr id="10" name="Line 37"/>
        <xdr:cNvSpPr>
          <a:spLocks/>
        </xdr:cNvSpPr>
      </xdr:nvSpPr>
      <xdr:spPr>
        <a:xfrm flipV="1">
          <a:off x="3505200" y="28327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194</xdr:row>
      <xdr:rowOff>9525</xdr:rowOff>
    </xdr:from>
    <xdr:to>
      <xdr:col>0</xdr:col>
      <xdr:colOff>0</xdr:colOff>
      <xdr:row>196</xdr:row>
      <xdr:rowOff>152400</xdr:rowOff>
    </xdr:to>
    <xdr:sp>
      <xdr:nvSpPr>
        <xdr:cNvPr id="11" name="Rectangle 54"/>
        <xdr:cNvSpPr>
          <a:spLocks/>
        </xdr:cNvSpPr>
      </xdr:nvSpPr>
      <xdr:spPr>
        <a:xfrm>
          <a:off x="0" y="2832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142875</xdr:rowOff>
    </xdr:from>
    <xdr:to>
      <xdr:col>0</xdr:col>
      <xdr:colOff>0</xdr:colOff>
      <xdr:row>195</xdr:row>
      <xdr:rowOff>142875</xdr:rowOff>
    </xdr:to>
    <xdr:sp>
      <xdr:nvSpPr>
        <xdr:cNvPr id="12" name="Line 66"/>
        <xdr:cNvSpPr>
          <a:spLocks/>
        </xdr:cNvSpPr>
      </xdr:nvSpPr>
      <xdr:spPr>
        <a:xfrm>
          <a:off x="0" y="28327350"/>
          <a:ext cx="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193</xdr:row>
      <xdr:rowOff>76200</xdr:rowOff>
    </xdr:from>
    <xdr:to>
      <xdr:col>4</xdr:col>
      <xdr:colOff>0</xdr:colOff>
      <xdr:row>196</xdr:row>
      <xdr:rowOff>152400</xdr:rowOff>
    </xdr:to>
    <xdr:sp>
      <xdr:nvSpPr>
        <xdr:cNvPr id="13" name="Rectangle 69"/>
        <xdr:cNvSpPr>
          <a:spLocks/>
        </xdr:cNvSpPr>
      </xdr:nvSpPr>
      <xdr:spPr>
        <a:xfrm>
          <a:off x="1914525" y="28327350"/>
          <a:ext cx="7239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189</xdr:row>
      <xdr:rowOff>95250</xdr:rowOff>
    </xdr:from>
    <xdr:to>
      <xdr:col>4</xdr:col>
      <xdr:colOff>600075</xdr:colOff>
      <xdr:row>197</xdr:row>
      <xdr:rowOff>0</xdr:rowOff>
    </xdr:to>
    <xdr:sp>
      <xdr:nvSpPr>
        <xdr:cNvPr id="14" name="Rectangle 70"/>
        <xdr:cNvSpPr>
          <a:spLocks/>
        </xdr:cNvSpPr>
      </xdr:nvSpPr>
      <xdr:spPr>
        <a:xfrm>
          <a:off x="2647950" y="28327350"/>
          <a:ext cx="5905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191</xdr:row>
      <xdr:rowOff>28575</xdr:rowOff>
    </xdr:from>
    <xdr:to>
      <xdr:col>5</xdr:col>
      <xdr:colOff>28575</xdr:colOff>
      <xdr:row>197</xdr:row>
      <xdr:rowOff>19050</xdr:rowOff>
    </xdr:to>
    <xdr:sp>
      <xdr:nvSpPr>
        <xdr:cNvPr id="15" name="Line 71"/>
        <xdr:cNvSpPr>
          <a:spLocks/>
        </xdr:cNvSpPr>
      </xdr:nvSpPr>
      <xdr:spPr>
        <a:xfrm>
          <a:off x="3524250" y="28327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190</xdr:row>
      <xdr:rowOff>66675</xdr:rowOff>
    </xdr:from>
    <xdr:to>
      <xdr:col>3</xdr:col>
      <xdr:colOff>219075</xdr:colOff>
      <xdr:row>193</xdr:row>
      <xdr:rowOff>85725</xdr:rowOff>
    </xdr:to>
    <xdr:sp>
      <xdr:nvSpPr>
        <xdr:cNvPr id="16" name="Line 72"/>
        <xdr:cNvSpPr>
          <a:spLocks/>
        </xdr:cNvSpPr>
      </xdr:nvSpPr>
      <xdr:spPr>
        <a:xfrm>
          <a:off x="220980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193</xdr:row>
      <xdr:rowOff>142875</xdr:rowOff>
    </xdr:from>
    <xdr:to>
      <xdr:col>2</xdr:col>
      <xdr:colOff>85725</xdr:colOff>
      <xdr:row>197</xdr:row>
      <xdr:rowOff>0</xdr:rowOff>
    </xdr:to>
    <xdr:sp>
      <xdr:nvSpPr>
        <xdr:cNvPr id="17" name="Line 73"/>
        <xdr:cNvSpPr>
          <a:spLocks/>
        </xdr:cNvSpPr>
      </xdr:nvSpPr>
      <xdr:spPr>
        <a:xfrm>
          <a:off x="146685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189</xdr:row>
      <xdr:rowOff>123825</xdr:rowOff>
    </xdr:from>
    <xdr:to>
      <xdr:col>5</xdr:col>
      <xdr:colOff>28575</xdr:colOff>
      <xdr:row>196</xdr:row>
      <xdr:rowOff>28575</xdr:rowOff>
    </xdr:to>
    <xdr:sp>
      <xdr:nvSpPr>
        <xdr:cNvPr id="18" name="Line 74"/>
        <xdr:cNvSpPr>
          <a:spLocks/>
        </xdr:cNvSpPr>
      </xdr:nvSpPr>
      <xdr:spPr>
        <a:xfrm flipV="1">
          <a:off x="3524250" y="28327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193</xdr:row>
      <xdr:rowOff>114300</xdr:rowOff>
    </xdr:from>
    <xdr:to>
      <xdr:col>2</xdr:col>
      <xdr:colOff>85725</xdr:colOff>
      <xdr:row>197</xdr:row>
      <xdr:rowOff>0</xdr:rowOff>
    </xdr:to>
    <xdr:sp>
      <xdr:nvSpPr>
        <xdr:cNvPr id="19" name="Line 75"/>
        <xdr:cNvSpPr>
          <a:spLocks/>
        </xdr:cNvSpPr>
      </xdr:nvSpPr>
      <xdr:spPr>
        <a:xfrm flipV="1">
          <a:off x="146685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189</xdr:row>
      <xdr:rowOff>85725</xdr:rowOff>
    </xdr:from>
    <xdr:to>
      <xdr:col>3</xdr:col>
      <xdr:colOff>219075</xdr:colOff>
      <xdr:row>192</xdr:row>
      <xdr:rowOff>95250</xdr:rowOff>
    </xdr:to>
    <xdr:sp>
      <xdr:nvSpPr>
        <xdr:cNvPr id="20" name="Line 76"/>
        <xdr:cNvSpPr>
          <a:spLocks/>
        </xdr:cNvSpPr>
      </xdr:nvSpPr>
      <xdr:spPr>
        <a:xfrm flipV="1">
          <a:off x="220980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196</xdr:row>
      <xdr:rowOff>57150</xdr:rowOff>
    </xdr:from>
    <xdr:to>
      <xdr:col>6</xdr:col>
      <xdr:colOff>219075</xdr:colOff>
      <xdr:row>196</xdr:row>
      <xdr:rowOff>57150</xdr:rowOff>
    </xdr:to>
    <xdr:sp>
      <xdr:nvSpPr>
        <xdr:cNvPr id="21" name="Line 79"/>
        <xdr:cNvSpPr>
          <a:spLocks/>
        </xdr:cNvSpPr>
      </xdr:nvSpPr>
      <xdr:spPr>
        <a:xfrm flipH="1" flipV="1">
          <a:off x="3724275" y="2832735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195</xdr:row>
      <xdr:rowOff>142875</xdr:rowOff>
    </xdr:from>
    <xdr:to>
      <xdr:col>4</xdr:col>
      <xdr:colOff>0</xdr:colOff>
      <xdr:row>195</xdr:row>
      <xdr:rowOff>142875</xdr:rowOff>
    </xdr:to>
    <xdr:sp>
      <xdr:nvSpPr>
        <xdr:cNvPr id="22" name="Line 81"/>
        <xdr:cNvSpPr>
          <a:spLocks/>
        </xdr:cNvSpPr>
      </xdr:nvSpPr>
      <xdr:spPr>
        <a:xfrm>
          <a:off x="1704975" y="28327350"/>
          <a:ext cx="9334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195</xdr:row>
      <xdr:rowOff>152400</xdr:rowOff>
    </xdr:from>
    <xdr:to>
      <xdr:col>3</xdr:col>
      <xdr:colOff>295275</xdr:colOff>
      <xdr:row>198</xdr:row>
      <xdr:rowOff>0</xdr:rowOff>
    </xdr:to>
    <xdr:sp>
      <xdr:nvSpPr>
        <xdr:cNvPr id="23" name="Line 82"/>
        <xdr:cNvSpPr>
          <a:spLocks/>
        </xdr:cNvSpPr>
      </xdr:nvSpPr>
      <xdr:spPr>
        <a:xfrm flipH="1" flipV="1">
          <a:off x="2152650" y="28327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19050</xdr:rowOff>
    </xdr:from>
    <xdr:to>
      <xdr:col>4</xdr:col>
      <xdr:colOff>590550</xdr:colOff>
      <xdr:row>66</xdr:row>
      <xdr:rowOff>19050</xdr:rowOff>
    </xdr:to>
    <xdr:sp>
      <xdr:nvSpPr>
        <xdr:cNvPr id="24" name="Line 84"/>
        <xdr:cNvSpPr>
          <a:spLocks/>
        </xdr:cNvSpPr>
      </xdr:nvSpPr>
      <xdr:spPr>
        <a:xfrm>
          <a:off x="1990725" y="11887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136</xdr:row>
      <xdr:rowOff>0</xdr:rowOff>
    </xdr:from>
    <xdr:to>
      <xdr:col>5</xdr:col>
      <xdr:colOff>476250</xdr:colOff>
      <xdr:row>144</xdr:row>
      <xdr:rowOff>38100</xdr:rowOff>
    </xdr:to>
    <xdr:sp>
      <xdr:nvSpPr>
        <xdr:cNvPr id="25" name="Rectangle 85"/>
        <xdr:cNvSpPr>
          <a:spLocks/>
        </xdr:cNvSpPr>
      </xdr:nvSpPr>
      <xdr:spPr>
        <a:xfrm>
          <a:off x="2790825" y="23641050"/>
          <a:ext cx="1181100" cy="1333500"/>
        </a:xfrm>
        <a:prstGeom prst="rect">
          <a:avLst/>
        </a:prstGeom>
        <a:solidFill>
          <a:srgbClr val="9999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139</xdr:row>
      <xdr:rowOff>133350</xdr:rowOff>
    </xdr:from>
    <xdr:to>
      <xdr:col>5</xdr:col>
      <xdr:colOff>238125</xdr:colOff>
      <xdr:row>142</xdr:row>
      <xdr:rowOff>152400</xdr:rowOff>
    </xdr:to>
    <xdr:sp textlink="$G$72">
      <xdr:nvSpPr>
        <xdr:cNvPr id="26" name="Rectangle 86"/>
        <xdr:cNvSpPr>
          <a:spLocks/>
        </xdr:cNvSpPr>
      </xdr:nvSpPr>
      <xdr:spPr>
        <a:xfrm>
          <a:off x="3019425" y="24260175"/>
          <a:ext cx="714375" cy="5048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11.0</a:t>
          </a:r>
        </a:p>
      </xdr:txBody>
    </xdr:sp>
    <xdr:clientData/>
  </xdr:twoCellAnchor>
  <xdr:twoCellAnchor>
    <xdr:from>
      <xdr:col>4</xdr:col>
      <xdr:colOff>371475</xdr:colOff>
      <xdr:row>135</xdr:row>
      <xdr:rowOff>152400</xdr:rowOff>
    </xdr:from>
    <xdr:to>
      <xdr:col>4</xdr:col>
      <xdr:colOff>371475</xdr:colOff>
      <xdr:row>140</xdr:row>
      <xdr:rowOff>104775</xdr:rowOff>
    </xdr:to>
    <xdr:sp>
      <xdr:nvSpPr>
        <xdr:cNvPr id="27" name="Line 95"/>
        <xdr:cNvSpPr>
          <a:spLocks/>
        </xdr:cNvSpPr>
      </xdr:nvSpPr>
      <xdr:spPr>
        <a:xfrm flipV="1">
          <a:off x="3009900" y="236315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135</xdr:row>
      <xdr:rowOff>142875</xdr:rowOff>
    </xdr:from>
    <xdr:to>
      <xdr:col>5</xdr:col>
      <xdr:colOff>238125</xdr:colOff>
      <xdr:row>140</xdr:row>
      <xdr:rowOff>95250</xdr:rowOff>
    </xdr:to>
    <xdr:sp>
      <xdr:nvSpPr>
        <xdr:cNvPr id="28" name="Line 96"/>
        <xdr:cNvSpPr>
          <a:spLocks/>
        </xdr:cNvSpPr>
      </xdr:nvSpPr>
      <xdr:spPr>
        <a:xfrm flipV="1">
          <a:off x="3733800" y="236220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134</xdr:row>
      <xdr:rowOff>66675</xdr:rowOff>
    </xdr:from>
    <xdr:to>
      <xdr:col>7</xdr:col>
      <xdr:colOff>476250</xdr:colOff>
      <xdr:row>136</xdr:row>
      <xdr:rowOff>0</xdr:rowOff>
    </xdr:to>
    <xdr:sp>
      <xdr:nvSpPr>
        <xdr:cNvPr id="29" name="Line 97"/>
        <xdr:cNvSpPr>
          <a:spLocks/>
        </xdr:cNvSpPr>
      </xdr:nvSpPr>
      <xdr:spPr>
        <a:xfrm flipV="1">
          <a:off x="3724275" y="23383875"/>
          <a:ext cx="16097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134</xdr:row>
      <xdr:rowOff>76200</xdr:rowOff>
    </xdr:from>
    <xdr:to>
      <xdr:col>4</xdr:col>
      <xdr:colOff>390525</xdr:colOff>
      <xdr:row>136</xdr:row>
      <xdr:rowOff>0</xdr:rowOff>
    </xdr:to>
    <xdr:sp>
      <xdr:nvSpPr>
        <xdr:cNvPr id="30" name="Line 98"/>
        <xdr:cNvSpPr>
          <a:spLocks/>
        </xdr:cNvSpPr>
      </xdr:nvSpPr>
      <xdr:spPr>
        <a:xfrm flipH="1" flipV="1">
          <a:off x="1590675" y="23393400"/>
          <a:ext cx="1438275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134</xdr:row>
      <xdr:rowOff>19050</xdr:rowOff>
    </xdr:from>
    <xdr:to>
      <xdr:col>5</xdr:col>
      <xdr:colOff>228600</xdr:colOff>
      <xdr:row>136</xdr:row>
      <xdr:rowOff>9525</xdr:rowOff>
    </xdr:to>
    <xdr:sp>
      <xdr:nvSpPr>
        <xdr:cNvPr id="31" name="Line 99"/>
        <xdr:cNvSpPr>
          <a:spLocks/>
        </xdr:cNvSpPr>
      </xdr:nvSpPr>
      <xdr:spPr>
        <a:xfrm>
          <a:off x="3724275" y="23336250"/>
          <a:ext cx="0" cy="3143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133</xdr:row>
      <xdr:rowOff>142875</xdr:rowOff>
    </xdr:from>
    <xdr:to>
      <xdr:col>5</xdr:col>
      <xdr:colOff>466725</xdr:colOff>
      <xdr:row>135</xdr:row>
      <xdr:rowOff>114300</xdr:rowOff>
    </xdr:to>
    <xdr:sp>
      <xdr:nvSpPr>
        <xdr:cNvPr id="32" name="Line 100"/>
        <xdr:cNvSpPr>
          <a:spLocks/>
        </xdr:cNvSpPr>
      </xdr:nvSpPr>
      <xdr:spPr>
        <a:xfrm flipV="1">
          <a:off x="3962400" y="23298150"/>
          <a:ext cx="0" cy="29527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132</xdr:row>
      <xdr:rowOff>38100</xdr:rowOff>
    </xdr:from>
    <xdr:to>
      <xdr:col>4</xdr:col>
      <xdr:colOff>609600</xdr:colOff>
      <xdr:row>133</xdr:row>
      <xdr:rowOff>57150</xdr:rowOff>
    </xdr:to>
    <xdr:sp textlink="$E$166">
      <xdr:nvSpPr>
        <xdr:cNvPr id="33" name="TextBox 104"/>
        <xdr:cNvSpPr txBox="1">
          <a:spLocks noChangeArrowheads="1"/>
        </xdr:cNvSpPr>
      </xdr:nvSpPr>
      <xdr:spPr>
        <a:xfrm>
          <a:off x="2914650" y="23031450"/>
          <a:ext cx="333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4e4fa578-51ca-4a11-96f8-3fb3d6114745}" type="TxLink">
            <a:rPr lang="en-US" cap="none" sz="1000" b="1" i="0" u="none" baseline="0">
              <a:latin typeface="Arial"/>
              <a:ea typeface="Arial"/>
              <a:cs typeface="Arial"/>
            </a:rPr>
            <a:t>2.75</a:t>
          </a:fld>
        </a:p>
      </xdr:txBody>
    </xdr:sp>
    <xdr:clientData/>
  </xdr:twoCellAnchor>
  <xdr:twoCellAnchor>
    <xdr:from>
      <xdr:col>5</xdr:col>
      <xdr:colOff>0</xdr:colOff>
      <xdr:row>133</xdr:row>
      <xdr:rowOff>38100</xdr:rowOff>
    </xdr:from>
    <xdr:to>
      <xdr:col>5</xdr:col>
      <xdr:colOff>209550</xdr:colOff>
      <xdr:row>134</xdr:row>
      <xdr:rowOff>95250</xdr:rowOff>
    </xdr:to>
    <xdr:sp>
      <xdr:nvSpPr>
        <xdr:cNvPr id="34" name="Line 106"/>
        <xdr:cNvSpPr>
          <a:spLocks/>
        </xdr:cNvSpPr>
      </xdr:nvSpPr>
      <xdr:spPr>
        <a:xfrm>
          <a:off x="3495675" y="23193375"/>
          <a:ext cx="209550" cy="2190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132</xdr:row>
      <xdr:rowOff>19050</xdr:rowOff>
    </xdr:from>
    <xdr:to>
      <xdr:col>6</xdr:col>
      <xdr:colOff>466725</xdr:colOff>
      <xdr:row>133</xdr:row>
      <xdr:rowOff>38100</xdr:rowOff>
    </xdr:to>
    <xdr:sp textlink="$E$167">
      <xdr:nvSpPr>
        <xdr:cNvPr id="35" name="TextBox 108"/>
        <xdr:cNvSpPr txBox="1">
          <a:spLocks noChangeArrowheads="1"/>
        </xdr:cNvSpPr>
      </xdr:nvSpPr>
      <xdr:spPr>
        <a:xfrm>
          <a:off x="4438650" y="23012400"/>
          <a:ext cx="2571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66cb9450-a033-4ce5-897b-a6e0aa7bf7a3}" type="TxLink">
            <a:rPr lang="en-US" cap="none" sz="1000" b="1" i="0" u="none" baseline="0">
              <a:latin typeface="Arial"/>
              <a:ea typeface="Arial"/>
              <a:cs typeface="Arial"/>
            </a:rPr>
            <a:t>1.8</a:t>
          </a:fld>
        </a:p>
      </xdr:txBody>
    </xdr:sp>
    <xdr:clientData/>
  </xdr:twoCellAnchor>
  <xdr:twoCellAnchor>
    <xdr:from>
      <xdr:col>5</xdr:col>
      <xdr:colOff>542925</xdr:colOff>
      <xdr:row>133</xdr:row>
      <xdr:rowOff>57150</xdr:rowOff>
    </xdr:from>
    <xdr:to>
      <xdr:col>6</xdr:col>
      <xdr:colOff>238125</xdr:colOff>
      <xdr:row>134</xdr:row>
      <xdr:rowOff>133350</xdr:rowOff>
    </xdr:to>
    <xdr:sp>
      <xdr:nvSpPr>
        <xdr:cNvPr id="36" name="Line 109"/>
        <xdr:cNvSpPr>
          <a:spLocks/>
        </xdr:cNvSpPr>
      </xdr:nvSpPr>
      <xdr:spPr>
        <a:xfrm flipH="1">
          <a:off x="4038600" y="23212425"/>
          <a:ext cx="428625" cy="238125"/>
        </a:xfrm>
        <a:prstGeom prst="line">
          <a:avLst/>
        </a:prstGeom>
        <a:noFill/>
        <a:ln w="1587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131</xdr:row>
      <xdr:rowOff>152400</xdr:rowOff>
    </xdr:from>
    <xdr:to>
      <xdr:col>9</xdr:col>
      <xdr:colOff>9525</xdr:colOff>
      <xdr:row>133</xdr:row>
      <xdr:rowOff>0</xdr:rowOff>
    </xdr:to>
    <xdr:sp>
      <xdr:nvSpPr>
        <xdr:cNvPr id="37" name="TextBox 110"/>
        <xdr:cNvSpPr txBox="1">
          <a:spLocks noChangeArrowheads="1"/>
        </xdr:cNvSpPr>
      </xdr:nvSpPr>
      <xdr:spPr>
        <a:xfrm>
          <a:off x="5648325" y="22983825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Gap C</a:t>
          </a:r>
        </a:p>
      </xdr:txBody>
    </xdr:sp>
    <xdr:clientData/>
  </xdr:twoCellAnchor>
  <xdr:twoCellAnchor>
    <xdr:from>
      <xdr:col>7</xdr:col>
      <xdr:colOff>390525</xdr:colOff>
      <xdr:row>132</xdr:row>
      <xdr:rowOff>152400</xdr:rowOff>
    </xdr:from>
    <xdr:to>
      <xdr:col>8</xdr:col>
      <xdr:colOff>190500</xdr:colOff>
      <xdr:row>134</xdr:row>
      <xdr:rowOff>38100</xdr:rowOff>
    </xdr:to>
    <xdr:sp>
      <xdr:nvSpPr>
        <xdr:cNvPr id="38" name="Line 111"/>
        <xdr:cNvSpPr>
          <a:spLocks/>
        </xdr:cNvSpPr>
      </xdr:nvSpPr>
      <xdr:spPr>
        <a:xfrm flipH="1">
          <a:off x="5248275" y="23145750"/>
          <a:ext cx="409575" cy="2095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130</xdr:row>
      <xdr:rowOff>19050</xdr:rowOff>
    </xdr:from>
    <xdr:to>
      <xdr:col>9</xdr:col>
      <xdr:colOff>9525</xdr:colOff>
      <xdr:row>131</xdr:row>
      <xdr:rowOff>28575</xdr:rowOff>
    </xdr:to>
    <xdr:sp>
      <xdr:nvSpPr>
        <xdr:cNvPr id="39" name="TextBox 113"/>
        <xdr:cNvSpPr txBox="1">
          <a:spLocks noChangeArrowheads="1"/>
        </xdr:cNvSpPr>
      </xdr:nvSpPr>
      <xdr:spPr>
        <a:xfrm>
          <a:off x="5638800" y="22688550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D</a:t>
          </a:r>
        </a:p>
      </xdr:txBody>
    </xdr:sp>
    <xdr:clientData/>
  </xdr:twoCellAnchor>
  <xdr:twoCellAnchor>
    <xdr:from>
      <xdr:col>7</xdr:col>
      <xdr:colOff>419100</xdr:colOff>
      <xdr:row>130</xdr:row>
      <xdr:rowOff>123825</xdr:rowOff>
    </xdr:from>
    <xdr:to>
      <xdr:col>8</xdr:col>
      <xdr:colOff>180975</xdr:colOff>
      <xdr:row>132</xdr:row>
      <xdr:rowOff>19050</xdr:rowOff>
    </xdr:to>
    <xdr:sp>
      <xdr:nvSpPr>
        <xdr:cNvPr id="40" name="Line 114"/>
        <xdr:cNvSpPr>
          <a:spLocks/>
        </xdr:cNvSpPr>
      </xdr:nvSpPr>
      <xdr:spPr>
        <a:xfrm flipH="1">
          <a:off x="5276850" y="22793325"/>
          <a:ext cx="371475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144</xdr:row>
      <xdr:rowOff>104775</xdr:rowOff>
    </xdr:from>
    <xdr:to>
      <xdr:col>5</xdr:col>
      <xdr:colOff>466725</xdr:colOff>
      <xdr:row>144</xdr:row>
      <xdr:rowOff>104775</xdr:rowOff>
    </xdr:to>
    <xdr:sp>
      <xdr:nvSpPr>
        <xdr:cNvPr id="41" name="Line 116"/>
        <xdr:cNvSpPr>
          <a:spLocks/>
        </xdr:cNvSpPr>
      </xdr:nvSpPr>
      <xdr:spPr>
        <a:xfrm>
          <a:off x="2809875" y="250412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144</xdr:row>
      <xdr:rowOff>104775</xdr:rowOff>
    </xdr:from>
    <xdr:to>
      <xdr:col>5</xdr:col>
      <xdr:colOff>447675</xdr:colOff>
      <xdr:row>144</xdr:row>
      <xdr:rowOff>104775</xdr:rowOff>
    </xdr:to>
    <xdr:sp>
      <xdr:nvSpPr>
        <xdr:cNvPr id="42" name="Line 117"/>
        <xdr:cNvSpPr>
          <a:spLocks/>
        </xdr:cNvSpPr>
      </xdr:nvSpPr>
      <xdr:spPr>
        <a:xfrm flipH="1">
          <a:off x="2781300" y="250412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130</xdr:row>
      <xdr:rowOff>9525</xdr:rowOff>
    </xdr:from>
    <xdr:to>
      <xdr:col>4</xdr:col>
      <xdr:colOff>847725</xdr:colOff>
      <xdr:row>130</xdr:row>
      <xdr:rowOff>152400</xdr:rowOff>
    </xdr:to>
    <xdr:sp>
      <xdr:nvSpPr>
        <xdr:cNvPr id="43" name="TextBox 122"/>
        <xdr:cNvSpPr txBox="1">
          <a:spLocks noChangeArrowheads="1"/>
        </xdr:cNvSpPr>
      </xdr:nvSpPr>
      <xdr:spPr>
        <a:xfrm>
          <a:off x="2952750" y="22679025"/>
          <a:ext cx="533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Pot d  =</a:t>
          </a:r>
        </a:p>
      </xdr:txBody>
    </xdr:sp>
    <xdr:clientData/>
  </xdr:twoCellAnchor>
  <xdr:twoCellAnchor>
    <xdr:from>
      <xdr:col>3</xdr:col>
      <xdr:colOff>76200</xdr:colOff>
      <xdr:row>127</xdr:row>
      <xdr:rowOff>0</xdr:rowOff>
    </xdr:from>
    <xdr:to>
      <xdr:col>4</xdr:col>
      <xdr:colOff>838200</xdr:colOff>
      <xdr:row>128</xdr:row>
      <xdr:rowOff>47625</xdr:rowOff>
    </xdr:to>
    <xdr:sp>
      <xdr:nvSpPr>
        <xdr:cNvPr id="44" name="TextBox 124"/>
        <xdr:cNvSpPr txBox="1">
          <a:spLocks noChangeArrowheads="1"/>
        </xdr:cNvSpPr>
      </xdr:nvSpPr>
      <xdr:spPr>
        <a:xfrm>
          <a:off x="2066925" y="22183725"/>
          <a:ext cx="1409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Skirt Circumference =</a:t>
          </a:r>
        </a:p>
      </xdr:txBody>
    </xdr:sp>
    <xdr:clientData/>
  </xdr:twoCellAnchor>
  <xdr:twoCellAnchor>
    <xdr:from>
      <xdr:col>9</xdr:col>
      <xdr:colOff>209550</xdr:colOff>
      <xdr:row>130</xdr:row>
      <xdr:rowOff>0</xdr:rowOff>
    </xdr:from>
    <xdr:to>
      <xdr:col>9</xdr:col>
      <xdr:colOff>466725</xdr:colOff>
      <xdr:row>131</xdr:row>
      <xdr:rowOff>0</xdr:rowOff>
    </xdr:to>
    <xdr:sp>
      <xdr:nvSpPr>
        <xdr:cNvPr id="45" name="TextBox 131"/>
        <xdr:cNvSpPr txBox="1">
          <a:spLocks noChangeArrowheads="1"/>
        </xdr:cNvSpPr>
      </xdr:nvSpPr>
      <xdr:spPr>
        <a:xfrm>
          <a:off x="6286500" y="2266950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57150</xdr:colOff>
      <xdr:row>129</xdr:row>
      <xdr:rowOff>152400</xdr:rowOff>
    </xdr:from>
    <xdr:to>
      <xdr:col>1</xdr:col>
      <xdr:colOff>676275</xdr:colOff>
      <xdr:row>131</xdr:row>
      <xdr:rowOff>133350</xdr:rowOff>
    </xdr:to>
    <xdr:sp>
      <xdr:nvSpPr>
        <xdr:cNvPr id="46" name="TextBox 132"/>
        <xdr:cNvSpPr txBox="1">
          <a:spLocks noChangeArrowheads="1"/>
        </xdr:cNvSpPr>
      </xdr:nvSpPr>
      <xdr:spPr>
        <a:xfrm>
          <a:off x="666750" y="22659975"/>
          <a:ext cx="619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Height of the Skirt</a:t>
          </a:r>
        </a:p>
      </xdr:txBody>
    </xdr:sp>
    <xdr:clientData/>
  </xdr:twoCellAnchor>
  <xdr:twoCellAnchor>
    <xdr:from>
      <xdr:col>9</xdr:col>
      <xdr:colOff>200025</xdr:colOff>
      <xdr:row>131</xdr:row>
      <xdr:rowOff>152400</xdr:rowOff>
    </xdr:from>
    <xdr:to>
      <xdr:col>9</xdr:col>
      <xdr:colOff>447675</xdr:colOff>
      <xdr:row>132</xdr:row>
      <xdr:rowOff>152400</xdr:rowOff>
    </xdr:to>
    <xdr:sp>
      <xdr:nvSpPr>
        <xdr:cNvPr id="47" name="TextBox 138"/>
        <xdr:cNvSpPr txBox="1">
          <a:spLocks noChangeArrowheads="1"/>
        </xdr:cNvSpPr>
      </xdr:nvSpPr>
      <xdr:spPr>
        <a:xfrm>
          <a:off x="6276975" y="2298382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9525</xdr:colOff>
      <xdr:row>145</xdr:row>
      <xdr:rowOff>0</xdr:rowOff>
    </xdr:from>
    <xdr:to>
      <xdr:col>5</xdr:col>
      <xdr:colOff>266700</xdr:colOff>
      <xdr:row>146</xdr:row>
      <xdr:rowOff>0</xdr:rowOff>
    </xdr:to>
    <xdr:sp>
      <xdr:nvSpPr>
        <xdr:cNvPr id="48" name="TextBox 144"/>
        <xdr:cNvSpPr txBox="1">
          <a:spLocks noChangeArrowheads="1"/>
        </xdr:cNvSpPr>
      </xdr:nvSpPr>
      <xdr:spPr>
        <a:xfrm>
          <a:off x="3505200" y="25098375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647700</xdr:colOff>
      <xdr:row>139</xdr:row>
      <xdr:rowOff>123825</xdr:rowOff>
    </xdr:from>
    <xdr:to>
      <xdr:col>5</xdr:col>
      <xdr:colOff>19050</xdr:colOff>
      <xdr:row>140</xdr:row>
      <xdr:rowOff>114300</xdr:rowOff>
    </xdr:to>
    <xdr:sp>
      <xdr:nvSpPr>
        <xdr:cNvPr id="49" name="TextBox 145"/>
        <xdr:cNvSpPr txBox="1">
          <a:spLocks noChangeArrowheads="1"/>
        </xdr:cNvSpPr>
      </xdr:nvSpPr>
      <xdr:spPr>
        <a:xfrm>
          <a:off x="3286125" y="2425065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419100</xdr:colOff>
      <xdr:row>132</xdr:row>
      <xdr:rowOff>9525</xdr:rowOff>
    </xdr:from>
    <xdr:to>
      <xdr:col>7</xdr:col>
      <xdr:colOff>66675</xdr:colOff>
      <xdr:row>133</xdr:row>
      <xdr:rowOff>9525</xdr:rowOff>
    </xdr:to>
    <xdr:sp>
      <xdr:nvSpPr>
        <xdr:cNvPr id="50" name="TextBox 146"/>
        <xdr:cNvSpPr txBox="1">
          <a:spLocks noChangeArrowheads="1"/>
        </xdr:cNvSpPr>
      </xdr:nvSpPr>
      <xdr:spPr>
        <a:xfrm>
          <a:off x="4648200" y="2300287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561975</xdr:colOff>
      <xdr:row>132</xdr:row>
      <xdr:rowOff>28575</xdr:rowOff>
    </xdr:from>
    <xdr:to>
      <xdr:col>5</xdr:col>
      <xdr:colOff>190500</xdr:colOff>
      <xdr:row>133</xdr:row>
      <xdr:rowOff>28575</xdr:rowOff>
    </xdr:to>
    <xdr:sp>
      <xdr:nvSpPr>
        <xdr:cNvPr id="51" name="TextBox 147"/>
        <xdr:cNvSpPr txBox="1">
          <a:spLocks noChangeArrowheads="1"/>
        </xdr:cNvSpPr>
      </xdr:nvSpPr>
      <xdr:spPr>
        <a:xfrm>
          <a:off x="3200400" y="23021925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352425</xdr:colOff>
      <xdr:row>130</xdr:row>
      <xdr:rowOff>9525</xdr:rowOff>
    </xdr:from>
    <xdr:to>
      <xdr:col>5</xdr:col>
      <xdr:colOff>609600</xdr:colOff>
      <xdr:row>130</xdr:row>
      <xdr:rowOff>142875</xdr:rowOff>
    </xdr:to>
    <xdr:sp>
      <xdr:nvSpPr>
        <xdr:cNvPr id="52" name="TextBox 148"/>
        <xdr:cNvSpPr txBox="1">
          <a:spLocks noChangeArrowheads="1"/>
        </xdr:cNvSpPr>
      </xdr:nvSpPr>
      <xdr:spPr>
        <a:xfrm>
          <a:off x="3848100" y="2267902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209550</xdr:colOff>
      <xdr:row>200</xdr:row>
      <xdr:rowOff>0</xdr:rowOff>
    </xdr:from>
    <xdr:to>
      <xdr:col>2</xdr:col>
      <xdr:colOff>209550</xdr:colOff>
      <xdr:row>200</xdr:row>
      <xdr:rowOff>0</xdr:rowOff>
    </xdr:to>
    <xdr:sp>
      <xdr:nvSpPr>
        <xdr:cNvPr id="53" name="Line 154"/>
        <xdr:cNvSpPr>
          <a:spLocks/>
        </xdr:cNvSpPr>
      </xdr:nvSpPr>
      <xdr:spPr>
        <a:xfrm>
          <a:off x="1590675" y="28327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200</xdr:row>
      <xdr:rowOff>0</xdr:rowOff>
    </xdr:from>
    <xdr:to>
      <xdr:col>4</xdr:col>
      <xdr:colOff>390525</xdr:colOff>
      <xdr:row>200</xdr:row>
      <xdr:rowOff>0</xdr:rowOff>
    </xdr:to>
    <xdr:sp>
      <xdr:nvSpPr>
        <xdr:cNvPr id="54" name="Line 155"/>
        <xdr:cNvSpPr>
          <a:spLocks/>
        </xdr:cNvSpPr>
      </xdr:nvSpPr>
      <xdr:spPr>
        <a:xfrm flipV="1">
          <a:off x="302895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200</xdr:row>
      <xdr:rowOff>0</xdr:rowOff>
    </xdr:from>
    <xdr:to>
      <xdr:col>5</xdr:col>
      <xdr:colOff>228600</xdr:colOff>
      <xdr:row>200</xdr:row>
      <xdr:rowOff>0</xdr:rowOff>
    </xdr:to>
    <xdr:sp>
      <xdr:nvSpPr>
        <xdr:cNvPr id="55" name="Line 156"/>
        <xdr:cNvSpPr>
          <a:spLocks/>
        </xdr:cNvSpPr>
      </xdr:nvSpPr>
      <xdr:spPr>
        <a:xfrm flipV="1">
          <a:off x="3724275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200</xdr:row>
      <xdr:rowOff>0</xdr:rowOff>
    </xdr:from>
    <xdr:to>
      <xdr:col>5</xdr:col>
      <xdr:colOff>228600</xdr:colOff>
      <xdr:row>200</xdr:row>
      <xdr:rowOff>0</xdr:rowOff>
    </xdr:to>
    <xdr:sp>
      <xdr:nvSpPr>
        <xdr:cNvPr id="56" name="Line 159"/>
        <xdr:cNvSpPr>
          <a:spLocks/>
        </xdr:cNvSpPr>
      </xdr:nvSpPr>
      <xdr:spPr>
        <a:xfrm>
          <a:off x="3724275" y="2832735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200</xdr:row>
      <xdr:rowOff>0</xdr:rowOff>
    </xdr:from>
    <xdr:to>
      <xdr:col>5</xdr:col>
      <xdr:colOff>476250</xdr:colOff>
      <xdr:row>200</xdr:row>
      <xdr:rowOff>0</xdr:rowOff>
    </xdr:to>
    <xdr:sp>
      <xdr:nvSpPr>
        <xdr:cNvPr id="57" name="Line 160"/>
        <xdr:cNvSpPr>
          <a:spLocks/>
        </xdr:cNvSpPr>
      </xdr:nvSpPr>
      <xdr:spPr>
        <a:xfrm flipV="1">
          <a:off x="3971925" y="2832735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200</xdr:row>
      <xdr:rowOff>0</xdr:rowOff>
    </xdr:from>
    <xdr:to>
      <xdr:col>7</xdr:col>
      <xdr:colOff>352425</xdr:colOff>
      <xdr:row>200</xdr:row>
      <xdr:rowOff>0</xdr:rowOff>
    </xdr:to>
    <xdr:sp>
      <xdr:nvSpPr>
        <xdr:cNvPr id="58" name="Line 161"/>
        <xdr:cNvSpPr>
          <a:spLocks/>
        </xdr:cNvSpPr>
      </xdr:nvSpPr>
      <xdr:spPr>
        <a:xfrm>
          <a:off x="5210175" y="2832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126</xdr:row>
      <xdr:rowOff>152400</xdr:rowOff>
    </xdr:from>
    <xdr:to>
      <xdr:col>5</xdr:col>
      <xdr:colOff>609600</xdr:colOff>
      <xdr:row>128</xdr:row>
      <xdr:rowOff>19050</xdr:rowOff>
    </xdr:to>
    <xdr:sp>
      <xdr:nvSpPr>
        <xdr:cNvPr id="59" name="TextBox 196"/>
        <xdr:cNvSpPr txBox="1">
          <a:spLocks noChangeArrowheads="1"/>
        </xdr:cNvSpPr>
      </xdr:nvSpPr>
      <xdr:spPr>
        <a:xfrm>
          <a:off x="3848100" y="22174200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323850</xdr:colOff>
      <xdr:row>139</xdr:row>
      <xdr:rowOff>152400</xdr:rowOff>
    </xdr:from>
    <xdr:to>
      <xdr:col>6</xdr:col>
      <xdr:colOff>581025</xdr:colOff>
      <xdr:row>140</xdr:row>
      <xdr:rowOff>142875</xdr:rowOff>
    </xdr:to>
    <xdr:sp>
      <xdr:nvSpPr>
        <xdr:cNvPr id="60" name="TextBox 197"/>
        <xdr:cNvSpPr txBox="1">
          <a:spLocks noChangeArrowheads="1"/>
        </xdr:cNvSpPr>
      </xdr:nvSpPr>
      <xdr:spPr>
        <a:xfrm>
          <a:off x="4552950" y="24279225"/>
          <a:ext cx="257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571500</xdr:colOff>
      <xdr:row>132</xdr:row>
      <xdr:rowOff>0</xdr:rowOff>
    </xdr:from>
    <xdr:to>
      <xdr:col>2</xdr:col>
      <xdr:colOff>133350</xdr:colOff>
      <xdr:row>132</xdr:row>
      <xdr:rowOff>152400</xdr:rowOff>
    </xdr:to>
    <xdr:sp>
      <xdr:nvSpPr>
        <xdr:cNvPr id="61" name="TextBox 198"/>
        <xdr:cNvSpPr txBox="1">
          <a:spLocks noChangeArrowheads="1"/>
        </xdr:cNvSpPr>
      </xdr:nvSpPr>
      <xdr:spPr>
        <a:xfrm>
          <a:off x="1181100" y="22993350"/>
          <a:ext cx="3333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238125</xdr:colOff>
      <xdr:row>197</xdr:row>
      <xdr:rowOff>9525</xdr:rowOff>
    </xdr:from>
    <xdr:to>
      <xdr:col>2</xdr:col>
      <xdr:colOff>495300</xdr:colOff>
      <xdr:row>198</xdr:row>
      <xdr:rowOff>9525</xdr:rowOff>
    </xdr:to>
    <xdr:sp>
      <xdr:nvSpPr>
        <xdr:cNvPr id="62" name="TextBox 200"/>
        <xdr:cNvSpPr txBox="1">
          <a:spLocks noChangeArrowheads="1"/>
        </xdr:cNvSpPr>
      </xdr:nvSpPr>
      <xdr:spPr>
        <a:xfrm>
          <a:off x="1619250" y="2832735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Shelf hight</a:t>
          </a:r>
        </a:p>
      </xdr:txBody>
    </xdr:sp>
    <xdr:clientData/>
  </xdr:twoCellAnchor>
  <xdr:twoCellAnchor>
    <xdr:from>
      <xdr:col>3</xdr:col>
      <xdr:colOff>466725</xdr:colOff>
      <xdr:row>132</xdr:row>
      <xdr:rowOff>38100</xdr:rowOff>
    </xdr:from>
    <xdr:to>
      <xdr:col>4</xdr:col>
      <xdr:colOff>285750</xdr:colOff>
      <xdr:row>133</xdr:row>
      <xdr:rowOff>38100</xdr:rowOff>
    </xdr:to>
    <xdr:sp>
      <xdr:nvSpPr>
        <xdr:cNvPr id="63" name="TextBox 202"/>
        <xdr:cNvSpPr txBox="1">
          <a:spLocks noChangeArrowheads="1"/>
        </xdr:cNvSpPr>
      </xdr:nvSpPr>
      <xdr:spPr>
        <a:xfrm>
          <a:off x="2457450" y="23031450"/>
          <a:ext cx="466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A</a:t>
          </a:r>
        </a:p>
      </xdr:txBody>
    </xdr:sp>
    <xdr:clientData/>
  </xdr:twoCellAnchor>
  <xdr:twoCellAnchor>
    <xdr:from>
      <xdr:col>5</xdr:col>
      <xdr:colOff>495300</xdr:colOff>
      <xdr:row>132</xdr:row>
      <xdr:rowOff>9525</xdr:rowOff>
    </xdr:from>
    <xdr:to>
      <xdr:col>6</xdr:col>
      <xdr:colOff>247650</xdr:colOff>
      <xdr:row>133</xdr:row>
      <xdr:rowOff>19050</xdr:rowOff>
    </xdr:to>
    <xdr:sp>
      <xdr:nvSpPr>
        <xdr:cNvPr id="64" name="TextBox 208"/>
        <xdr:cNvSpPr txBox="1">
          <a:spLocks noChangeArrowheads="1"/>
        </xdr:cNvSpPr>
      </xdr:nvSpPr>
      <xdr:spPr>
        <a:xfrm>
          <a:off x="3990975" y="23002875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B</a:t>
          </a:r>
        </a:p>
      </xdr:txBody>
    </xdr:sp>
    <xdr:clientData/>
  </xdr:twoCellAnchor>
  <xdr:twoCellAnchor>
    <xdr:from>
      <xdr:col>2</xdr:col>
      <xdr:colOff>323850</xdr:colOff>
      <xdr:row>130</xdr:row>
      <xdr:rowOff>9525</xdr:rowOff>
    </xdr:from>
    <xdr:to>
      <xdr:col>7</xdr:col>
      <xdr:colOff>342900</xdr:colOff>
      <xdr:row>130</xdr:row>
      <xdr:rowOff>9525</xdr:rowOff>
    </xdr:to>
    <xdr:sp>
      <xdr:nvSpPr>
        <xdr:cNvPr id="65" name="Line 210"/>
        <xdr:cNvSpPr>
          <a:spLocks/>
        </xdr:cNvSpPr>
      </xdr:nvSpPr>
      <xdr:spPr>
        <a:xfrm>
          <a:off x="1704975" y="22679025"/>
          <a:ext cx="34956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134</xdr:row>
      <xdr:rowOff>0</xdr:rowOff>
    </xdr:from>
    <xdr:to>
      <xdr:col>7</xdr:col>
      <xdr:colOff>361950</xdr:colOff>
      <xdr:row>134</xdr:row>
      <xdr:rowOff>0</xdr:rowOff>
    </xdr:to>
    <xdr:sp>
      <xdr:nvSpPr>
        <xdr:cNvPr id="66" name="Line 211"/>
        <xdr:cNvSpPr>
          <a:spLocks/>
        </xdr:cNvSpPr>
      </xdr:nvSpPr>
      <xdr:spPr>
        <a:xfrm>
          <a:off x="1695450" y="23317200"/>
          <a:ext cx="35242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130</xdr:row>
      <xdr:rowOff>9525</xdr:rowOff>
    </xdr:from>
    <xdr:to>
      <xdr:col>2</xdr:col>
      <xdr:colOff>314325</xdr:colOff>
      <xdr:row>134</xdr:row>
      <xdr:rowOff>0</xdr:rowOff>
    </xdr:to>
    <xdr:sp>
      <xdr:nvSpPr>
        <xdr:cNvPr id="67" name="Line 212"/>
        <xdr:cNvSpPr>
          <a:spLocks/>
        </xdr:cNvSpPr>
      </xdr:nvSpPr>
      <xdr:spPr>
        <a:xfrm>
          <a:off x="1695450" y="22679025"/>
          <a:ext cx="0" cy="6381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130</xdr:row>
      <xdr:rowOff>19050</xdr:rowOff>
    </xdr:from>
    <xdr:to>
      <xdr:col>7</xdr:col>
      <xdr:colOff>333375</xdr:colOff>
      <xdr:row>134</xdr:row>
      <xdr:rowOff>0</xdr:rowOff>
    </xdr:to>
    <xdr:sp>
      <xdr:nvSpPr>
        <xdr:cNvPr id="68" name="Line 213"/>
        <xdr:cNvSpPr>
          <a:spLocks/>
        </xdr:cNvSpPr>
      </xdr:nvSpPr>
      <xdr:spPr>
        <a:xfrm>
          <a:off x="5191125" y="22688550"/>
          <a:ext cx="0" cy="6286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136</xdr:row>
      <xdr:rowOff>19050</xdr:rowOff>
    </xdr:from>
    <xdr:to>
      <xdr:col>5</xdr:col>
      <xdr:colOff>619125</xdr:colOff>
      <xdr:row>139</xdr:row>
      <xdr:rowOff>95250</xdr:rowOff>
    </xdr:to>
    <xdr:sp>
      <xdr:nvSpPr>
        <xdr:cNvPr id="69" name="Line 214"/>
        <xdr:cNvSpPr>
          <a:spLocks/>
        </xdr:cNvSpPr>
      </xdr:nvSpPr>
      <xdr:spPr>
        <a:xfrm>
          <a:off x="4114800" y="236601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141</xdr:row>
      <xdr:rowOff>28575</xdr:rowOff>
    </xdr:from>
    <xdr:to>
      <xdr:col>5</xdr:col>
      <xdr:colOff>609600</xdr:colOff>
      <xdr:row>144</xdr:row>
      <xdr:rowOff>38100</xdr:rowOff>
    </xdr:to>
    <xdr:sp>
      <xdr:nvSpPr>
        <xdr:cNvPr id="70" name="Line 215"/>
        <xdr:cNvSpPr>
          <a:spLocks/>
        </xdr:cNvSpPr>
      </xdr:nvSpPr>
      <xdr:spPr>
        <a:xfrm flipV="1">
          <a:off x="4105275" y="24479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131</xdr:row>
      <xdr:rowOff>114300</xdr:rowOff>
    </xdr:from>
    <xdr:to>
      <xdr:col>2</xdr:col>
      <xdr:colOff>209550</xdr:colOff>
      <xdr:row>132</xdr:row>
      <xdr:rowOff>28575</xdr:rowOff>
    </xdr:to>
    <xdr:sp>
      <xdr:nvSpPr>
        <xdr:cNvPr id="71" name="Line 216"/>
        <xdr:cNvSpPr>
          <a:spLocks/>
        </xdr:cNvSpPr>
      </xdr:nvSpPr>
      <xdr:spPr>
        <a:xfrm>
          <a:off x="1133475" y="22945725"/>
          <a:ext cx="457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165</xdr:row>
      <xdr:rowOff>0</xdr:rowOff>
    </xdr:from>
    <xdr:to>
      <xdr:col>7</xdr:col>
      <xdr:colOff>476250</xdr:colOff>
      <xdr:row>165</xdr:row>
      <xdr:rowOff>0</xdr:rowOff>
    </xdr:to>
    <xdr:sp>
      <xdr:nvSpPr>
        <xdr:cNvPr id="72" name="Line 220"/>
        <xdr:cNvSpPr>
          <a:spLocks/>
        </xdr:cNvSpPr>
      </xdr:nvSpPr>
      <xdr:spPr>
        <a:xfrm flipH="1">
          <a:off x="533400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165</xdr:row>
      <xdr:rowOff>0</xdr:rowOff>
    </xdr:from>
    <xdr:to>
      <xdr:col>2</xdr:col>
      <xdr:colOff>209550</xdr:colOff>
      <xdr:row>165</xdr:row>
      <xdr:rowOff>0</xdr:rowOff>
    </xdr:to>
    <xdr:sp>
      <xdr:nvSpPr>
        <xdr:cNvPr id="73" name="Line 221"/>
        <xdr:cNvSpPr>
          <a:spLocks/>
        </xdr:cNvSpPr>
      </xdr:nvSpPr>
      <xdr:spPr>
        <a:xfrm>
          <a:off x="1590675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165</xdr:row>
      <xdr:rowOff>0</xdr:rowOff>
    </xdr:from>
    <xdr:to>
      <xdr:col>4</xdr:col>
      <xdr:colOff>390525</xdr:colOff>
      <xdr:row>165</xdr:row>
      <xdr:rowOff>0</xdr:rowOff>
    </xdr:to>
    <xdr:sp>
      <xdr:nvSpPr>
        <xdr:cNvPr id="74" name="Line 222"/>
        <xdr:cNvSpPr>
          <a:spLocks/>
        </xdr:cNvSpPr>
      </xdr:nvSpPr>
      <xdr:spPr>
        <a:xfrm flipV="1">
          <a:off x="302895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165</xdr:row>
      <xdr:rowOff>0</xdr:rowOff>
    </xdr:from>
    <xdr:to>
      <xdr:col>5</xdr:col>
      <xdr:colOff>228600</xdr:colOff>
      <xdr:row>165</xdr:row>
      <xdr:rowOff>0</xdr:rowOff>
    </xdr:to>
    <xdr:sp>
      <xdr:nvSpPr>
        <xdr:cNvPr id="75" name="Line 223"/>
        <xdr:cNvSpPr>
          <a:spLocks/>
        </xdr:cNvSpPr>
      </xdr:nvSpPr>
      <xdr:spPr>
        <a:xfrm flipV="1">
          <a:off x="3724275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165</xdr:row>
      <xdr:rowOff>0</xdr:rowOff>
    </xdr:from>
    <xdr:to>
      <xdr:col>5</xdr:col>
      <xdr:colOff>228600</xdr:colOff>
      <xdr:row>165</xdr:row>
      <xdr:rowOff>0</xdr:rowOff>
    </xdr:to>
    <xdr:sp>
      <xdr:nvSpPr>
        <xdr:cNvPr id="76" name="Line 226"/>
        <xdr:cNvSpPr>
          <a:spLocks/>
        </xdr:cNvSpPr>
      </xdr:nvSpPr>
      <xdr:spPr>
        <a:xfrm>
          <a:off x="3724275" y="2832735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165</xdr:row>
      <xdr:rowOff>0</xdr:rowOff>
    </xdr:from>
    <xdr:to>
      <xdr:col>5</xdr:col>
      <xdr:colOff>466725</xdr:colOff>
      <xdr:row>165</xdr:row>
      <xdr:rowOff>0</xdr:rowOff>
    </xdr:to>
    <xdr:sp>
      <xdr:nvSpPr>
        <xdr:cNvPr id="77" name="Line 227"/>
        <xdr:cNvSpPr>
          <a:spLocks/>
        </xdr:cNvSpPr>
      </xdr:nvSpPr>
      <xdr:spPr>
        <a:xfrm flipV="1">
          <a:off x="3962400" y="2832735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0</xdr:rowOff>
    </xdr:from>
    <xdr:to>
      <xdr:col>7</xdr:col>
      <xdr:colOff>352425</xdr:colOff>
      <xdr:row>165</xdr:row>
      <xdr:rowOff>0</xdr:rowOff>
    </xdr:to>
    <xdr:sp>
      <xdr:nvSpPr>
        <xdr:cNvPr id="78" name="Line 228"/>
        <xdr:cNvSpPr>
          <a:spLocks/>
        </xdr:cNvSpPr>
      </xdr:nvSpPr>
      <xdr:spPr>
        <a:xfrm>
          <a:off x="5210175" y="2832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165</xdr:row>
      <xdr:rowOff>0</xdr:rowOff>
    </xdr:from>
    <xdr:to>
      <xdr:col>4</xdr:col>
      <xdr:colOff>609600</xdr:colOff>
      <xdr:row>165</xdr:row>
      <xdr:rowOff>0</xdr:rowOff>
    </xdr:to>
    <xdr:sp textlink="$E$166">
      <xdr:nvSpPr>
        <xdr:cNvPr id="79" name="TextBox 229"/>
        <xdr:cNvSpPr txBox="1">
          <a:spLocks noChangeArrowheads="1"/>
        </xdr:cNvSpPr>
      </xdr:nvSpPr>
      <xdr:spPr>
        <a:xfrm>
          <a:off x="2914650" y="2832735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c1021aa0-37f5-489a-a8e8-1610818d0143}" type="TxLink">
            <a:rPr lang="en-US" cap="none" sz="1000" b="1" i="0" u="none" baseline="0">
              <a:latin typeface="Arial"/>
              <a:ea typeface="Arial"/>
              <a:cs typeface="Arial"/>
            </a:rPr>
            <a:t>2.75</a:t>
          </a:fld>
        </a:p>
      </xdr:txBody>
    </xdr:sp>
    <xdr:clientData/>
  </xdr:twoCellAnchor>
  <xdr:twoCellAnchor>
    <xdr:from>
      <xdr:col>6</xdr:col>
      <xdr:colOff>209550</xdr:colOff>
      <xdr:row>165</xdr:row>
      <xdr:rowOff>0</xdr:rowOff>
    </xdr:from>
    <xdr:to>
      <xdr:col>6</xdr:col>
      <xdr:colOff>466725</xdr:colOff>
      <xdr:row>165</xdr:row>
      <xdr:rowOff>0</xdr:rowOff>
    </xdr:to>
    <xdr:sp textlink="$E$167">
      <xdr:nvSpPr>
        <xdr:cNvPr id="80" name="TextBox 231"/>
        <xdr:cNvSpPr txBox="1">
          <a:spLocks noChangeArrowheads="1"/>
        </xdr:cNvSpPr>
      </xdr:nvSpPr>
      <xdr:spPr>
        <a:xfrm>
          <a:off x="4438650" y="283273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b7a41111-898f-4482-9b39-61fa302361b8}" type="TxLink">
            <a:rPr lang="en-US" cap="none" sz="1000" b="1" i="0" u="none" baseline="0">
              <a:latin typeface="Arial"/>
              <a:ea typeface="Arial"/>
              <a:cs typeface="Arial"/>
            </a:rPr>
            <a:t>1.8</a:t>
          </a:fld>
        </a:p>
      </xdr:txBody>
    </xdr:sp>
    <xdr:clientData/>
  </xdr:twoCellAnchor>
  <xdr:twoCellAnchor>
    <xdr:from>
      <xdr:col>4</xdr:col>
      <xdr:colOff>123825</xdr:colOff>
      <xdr:row>165</xdr:row>
      <xdr:rowOff>0</xdr:rowOff>
    </xdr:from>
    <xdr:to>
      <xdr:col>5</xdr:col>
      <xdr:colOff>0</xdr:colOff>
      <xdr:row>165</xdr:row>
      <xdr:rowOff>0</xdr:rowOff>
    </xdr:to>
    <xdr:sp>
      <xdr:nvSpPr>
        <xdr:cNvPr id="81" name="TextBox 241"/>
        <xdr:cNvSpPr txBox="1">
          <a:spLocks noChangeArrowheads="1"/>
        </xdr:cNvSpPr>
      </xdr:nvSpPr>
      <xdr:spPr>
        <a:xfrm>
          <a:off x="2762250" y="2832735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Pot d  =</a:t>
          </a:r>
        </a:p>
      </xdr:txBody>
    </xdr:sp>
    <xdr:clientData/>
  </xdr:twoCellAnchor>
  <xdr:twoCellAnchor>
    <xdr:from>
      <xdr:col>4</xdr:col>
      <xdr:colOff>342900</xdr:colOff>
      <xdr:row>165</xdr:row>
      <xdr:rowOff>0</xdr:rowOff>
    </xdr:from>
    <xdr:to>
      <xdr:col>4</xdr:col>
      <xdr:colOff>857250</xdr:colOff>
      <xdr:row>165</xdr:row>
      <xdr:rowOff>0</xdr:rowOff>
    </xdr:to>
    <xdr:sp>
      <xdr:nvSpPr>
        <xdr:cNvPr id="82" name="TextBox 242"/>
        <xdr:cNvSpPr txBox="1">
          <a:spLocks noChangeArrowheads="1"/>
        </xdr:cNvSpPr>
      </xdr:nvSpPr>
      <xdr:spPr>
        <a:xfrm>
          <a:off x="2981325" y="28327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Skirt d = Diameter</a:t>
          </a:r>
        </a:p>
      </xdr:txBody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542925</xdr:colOff>
      <xdr:row>165</xdr:row>
      <xdr:rowOff>0</xdr:rowOff>
    </xdr:to>
    <xdr:sp>
      <xdr:nvSpPr>
        <xdr:cNvPr id="83" name="TextBox 248"/>
        <xdr:cNvSpPr txBox="1">
          <a:spLocks noChangeArrowheads="1"/>
        </xdr:cNvSpPr>
      </xdr:nvSpPr>
      <xdr:spPr>
        <a:xfrm>
          <a:off x="609600" y="2832735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Hight of the Skirt</a:t>
          </a:r>
        </a:p>
      </xdr:txBody>
    </xdr:sp>
    <xdr:clientData/>
  </xdr:twoCellAnchor>
  <xdr:twoCellAnchor>
    <xdr:from>
      <xdr:col>3</xdr:col>
      <xdr:colOff>552450</xdr:colOff>
      <xdr:row>165</xdr:row>
      <xdr:rowOff>0</xdr:rowOff>
    </xdr:from>
    <xdr:to>
      <xdr:col>4</xdr:col>
      <xdr:colOff>323850</xdr:colOff>
      <xdr:row>165</xdr:row>
      <xdr:rowOff>0</xdr:rowOff>
    </xdr:to>
    <xdr:sp>
      <xdr:nvSpPr>
        <xdr:cNvPr id="84" name="TextBox 260"/>
        <xdr:cNvSpPr txBox="1">
          <a:spLocks noChangeArrowheads="1"/>
        </xdr:cNvSpPr>
      </xdr:nvSpPr>
      <xdr:spPr>
        <a:xfrm>
          <a:off x="2543175" y="2832735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Gap A</a:t>
          </a:r>
        </a:p>
      </xdr:txBody>
    </xdr:sp>
    <xdr:clientData/>
  </xdr:twoCellAnchor>
  <xdr:twoCellAnchor>
    <xdr:from>
      <xdr:col>5</xdr:col>
      <xdr:colOff>495300</xdr:colOff>
      <xdr:row>165</xdr:row>
      <xdr:rowOff>0</xdr:rowOff>
    </xdr:from>
    <xdr:to>
      <xdr:col>6</xdr:col>
      <xdr:colOff>247650</xdr:colOff>
      <xdr:row>165</xdr:row>
      <xdr:rowOff>0</xdr:rowOff>
    </xdr:to>
    <xdr:sp>
      <xdr:nvSpPr>
        <xdr:cNvPr id="85" name="TextBox 261"/>
        <xdr:cNvSpPr txBox="1">
          <a:spLocks noChangeArrowheads="1"/>
        </xdr:cNvSpPr>
      </xdr:nvSpPr>
      <xdr:spPr>
        <a:xfrm>
          <a:off x="3990975" y="283273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Gap B</a:t>
          </a:r>
        </a:p>
      </xdr:txBody>
    </xdr:sp>
    <xdr:clientData/>
  </xdr:twoCellAnchor>
  <xdr:twoCellAnchor>
    <xdr:from>
      <xdr:col>2</xdr:col>
      <xdr:colOff>314325</xdr:colOff>
      <xdr:row>165</xdr:row>
      <xdr:rowOff>0</xdr:rowOff>
    </xdr:from>
    <xdr:to>
      <xdr:col>2</xdr:col>
      <xdr:colOff>314325</xdr:colOff>
      <xdr:row>165</xdr:row>
      <xdr:rowOff>0</xdr:rowOff>
    </xdr:to>
    <xdr:sp>
      <xdr:nvSpPr>
        <xdr:cNvPr id="86" name="Line 264"/>
        <xdr:cNvSpPr>
          <a:spLocks/>
        </xdr:cNvSpPr>
      </xdr:nvSpPr>
      <xdr:spPr>
        <a:xfrm>
          <a:off x="1695450" y="2832735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165</xdr:row>
      <xdr:rowOff>0</xdr:rowOff>
    </xdr:from>
    <xdr:to>
      <xdr:col>7</xdr:col>
      <xdr:colOff>333375</xdr:colOff>
      <xdr:row>165</xdr:row>
      <xdr:rowOff>0</xdr:rowOff>
    </xdr:to>
    <xdr:sp>
      <xdr:nvSpPr>
        <xdr:cNvPr id="87" name="Line 265"/>
        <xdr:cNvSpPr>
          <a:spLocks/>
        </xdr:cNvSpPr>
      </xdr:nvSpPr>
      <xdr:spPr>
        <a:xfrm>
          <a:off x="5191125" y="2832735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0</xdr:rowOff>
    </xdr:from>
    <xdr:to>
      <xdr:col>1</xdr:col>
      <xdr:colOff>542925</xdr:colOff>
      <xdr:row>130</xdr:row>
      <xdr:rowOff>0</xdr:rowOff>
    </xdr:to>
    <xdr:sp>
      <xdr:nvSpPr>
        <xdr:cNvPr id="88" name="Line 272"/>
        <xdr:cNvSpPr>
          <a:spLocks/>
        </xdr:cNvSpPr>
      </xdr:nvSpPr>
      <xdr:spPr>
        <a:xfrm>
          <a:off x="619125" y="22669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196</xdr:row>
      <xdr:rowOff>76200</xdr:rowOff>
    </xdr:from>
    <xdr:to>
      <xdr:col>2</xdr:col>
      <xdr:colOff>400050</xdr:colOff>
      <xdr:row>197</xdr:row>
      <xdr:rowOff>9525</xdr:rowOff>
    </xdr:to>
    <xdr:sp>
      <xdr:nvSpPr>
        <xdr:cNvPr id="89" name="Line 277"/>
        <xdr:cNvSpPr>
          <a:spLocks/>
        </xdr:cNvSpPr>
      </xdr:nvSpPr>
      <xdr:spPr>
        <a:xfrm flipV="1">
          <a:off x="1552575" y="283273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197</xdr:row>
      <xdr:rowOff>28575</xdr:rowOff>
    </xdr:from>
    <xdr:to>
      <xdr:col>4</xdr:col>
      <xdr:colOff>38100</xdr:colOff>
      <xdr:row>198</xdr:row>
      <xdr:rowOff>57150</xdr:rowOff>
    </xdr:to>
    <xdr:sp>
      <xdr:nvSpPr>
        <xdr:cNvPr id="90" name="TextBox 278"/>
        <xdr:cNvSpPr txBox="1">
          <a:spLocks noChangeArrowheads="1"/>
        </xdr:cNvSpPr>
      </xdr:nvSpPr>
      <xdr:spPr>
        <a:xfrm>
          <a:off x="2009775" y="2832735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Shelf hight</a:t>
          </a:r>
        </a:p>
      </xdr:txBody>
    </xdr:sp>
    <xdr:clientData/>
  </xdr:twoCellAnchor>
  <xdr:twoCellAnchor>
    <xdr:from>
      <xdr:col>3</xdr:col>
      <xdr:colOff>0</xdr:colOff>
      <xdr:row>61</xdr:row>
      <xdr:rowOff>133350</xdr:rowOff>
    </xdr:from>
    <xdr:to>
      <xdr:col>4</xdr:col>
      <xdr:colOff>0</xdr:colOff>
      <xdr:row>62</xdr:row>
      <xdr:rowOff>95250</xdr:rowOff>
    </xdr:to>
    <xdr:sp>
      <xdr:nvSpPr>
        <xdr:cNvPr id="91" name="Rectangle 281"/>
        <xdr:cNvSpPr>
          <a:spLocks/>
        </xdr:cNvSpPr>
      </xdr:nvSpPr>
      <xdr:spPr>
        <a:xfrm>
          <a:off x="1990725" y="11191875"/>
          <a:ext cx="647700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600075</xdr:colOff>
      <xdr:row>66</xdr:row>
      <xdr:rowOff>142875</xdr:rowOff>
    </xdr:to>
    <xdr:sp>
      <xdr:nvSpPr>
        <xdr:cNvPr id="92" name="Rectangle 282"/>
        <xdr:cNvSpPr>
          <a:spLocks/>
        </xdr:cNvSpPr>
      </xdr:nvSpPr>
      <xdr:spPr>
        <a:xfrm>
          <a:off x="1990725" y="11877675"/>
          <a:ext cx="1247775" cy="1333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58</xdr:row>
      <xdr:rowOff>57150</xdr:rowOff>
    </xdr:from>
    <xdr:to>
      <xdr:col>4</xdr:col>
      <xdr:colOff>0</xdr:colOff>
      <xdr:row>61</xdr:row>
      <xdr:rowOff>133350</xdr:rowOff>
    </xdr:to>
    <xdr:sp>
      <xdr:nvSpPr>
        <xdr:cNvPr id="93" name="Rectangle 283"/>
        <xdr:cNvSpPr>
          <a:spLocks/>
        </xdr:cNvSpPr>
      </xdr:nvSpPr>
      <xdr:spPr>
        <a:xfrm>
          <a:off x="2495550" y="10629900"/>
          <a:ext cx="142875" cy="5619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58</xdr:row>
      <xdr:rowOff>66675</xdr:rowOff>
    </xdr:from>
    <xdr:to>
      <xdr:col>4</xdr:col>
      <xdr:colOff>762000</xdr:colOff>
      <xdr:row>66</xdr:row>
      <xdr:rowOff>152400</xdr:rowOff>
    </xdr:to>
    <xdr:sp>
      <xdr:nvSpPr>
        <xdr:cNvPr id="94" name="Rectangle 284"/>
        <xdr:cNvSpPr>
          <a:spLocks/>
        </xdr:cNvSpPr>
      </xdr:nvSpPr>
      <xdr:spPr>
        <a:xfrm>
          <a:off x="3248025" y="10639425"/>
          <a:ext cx="152400" cy="13811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58</xdr:row>
      <xdr:rowOff>9525</xdr:rowOff>
    </xdr:from>
    <xdr:to>
      <xdr:col>5</xdr:col>
      <xdr:colOff>76200</xdr:colOff>
      <xdr:row>59</xdr:row>
      <xdr:rowOff>76200</xdr:rowOff>
    </xdr:to>
    <xdr:sp>
      <xdr:nvSpPr>
        <xdr:cNvPr id="95" name="Line 285"/>
        <xdr:cNvSpPr>
          <a:spLocks/>
        </xdr:cNvSpPr>
      </xdr:nvSpPr>
      <xdr:spPr>
        <a:xfrm flipH="1">
          <a:off x="3352800" y="10582275"/>
          <a:ext cx="2190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65</xdr:row>
      <xdr:rowOff>19050</xdr:rowOff>
    </xdr:from>
    <xdr:to>
      <xdr:col>4</xdr:col>
      <xdr:colOff>19050</xdr:colOff>
      <xdr:row>65</xdr:row>
      <xdr:rowOff>28575</xdr:rowOff>
    </xdr:to>
    <xdr:sp>
      <xdr:nvSpPr>
        <xdr:cNvPr id="96" name="Line 287"/>
        <xdr:cNvSpPr>
          <a:spLocks/>
        </xdr:cNvSpPr>
      </xdr:nvSpPr>
      <xdr:spPr>
        <a:xfrm flipV="1">
          <a:off x="1847850" y="11725275"/>
          <a:ext cx="80962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65</xdr:row>
      <xdr:rowOff>57150</xdr:rowOff>
    </xdr:from>
    <xdr:to>
      <xdr:col>3</xdr:col>
      <xdr:colOff>190500</xdr:colOff>
      <xdr:row>68</xdr:row>
      <xdr:rowOff>0</xdr:rowOff>
    </xdr:to>
    <xdr:sp>
      <xdr:nvSpPr>
        <xdr:cNvPr id="97" name="Line 288"/>
        <xdr:cNvSpPr>
          <a:spLocks/>
        </xdr:cNvSpPr>
      </xdr:nvSpPr>
      <xdr:spPr>
        <a:xfrm flipV="1">
          <a:off x="1562100" y="11763375"/>
          <a:ext cx="619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195</xdr:row>
      <xdr:rowOff>0</xdr:rowOff>
    </xdr:from>
    <xdr:to>
      <xdr:col>7</xdr:col>
      <xdr:colOff>0</xdr:colOff>
      <xdr:row>196</xdr:row>
      <xdr:rowOff>0</xdr:rowOff>
    </xdr:to>
    <xdr:sp>
      <xdr:nvSpPr>
        <xdr:cNvPr id="98" name="TextBox 300"/>
        <xdr:cNvSpPr txBox="1">
          <a:spLocks noChangeArrowheads="1"/>
        </xdr:cNvSpPr>
      </xdr:nvSpPr>
      <xdr:spPr>
        <a:xfrm>
          <a:off x="4581525" y="283273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180975</xdr:colOff>
      <xdr:row>68</xdr:row>
      <xdr:rowOff>0</xdr:rowOff>
    </xdr:from>
    <xdr:to>
      <xdr:col>4</xdr:col>
      <xdr:colOff>457200</xdr:colOff>
      <xdr:row>69</xdr:row>
      <xdr:rowOff>0</xdr:rowOff>
    </xdr:to>
    <xdr:sp>
      <xdr:nvSpPr>
        <xdr:cNvPr id="99" name="TextBox 301"/>
        <xdr:cNvSpPr txBox="1">
          <a:spLocks noChangeArrowheads="1"/>
        </xdr:cNvSpPr>
      </xdr:nvSpPr>
      <xdr:spPr>
        <a:xfrm>
          <a:off x="2819400" y="1219200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542925</xdr:colOff>
      <xdr:row>64</xdr:row>
      <xdr:rowOff>0</xdr:rowOff>
    </xdr:from>
    <xdr:to>
      <xdr:col>6</xdr:col>
      <xdr:colOff>85725</xdr:colOff>
      <xdr:row>64</xdr:row>
      <xdr:rowOff>133350</xdr:rowOff>
    </xdr:to>
    <xdr:sp>
      <xdr:nvSpPr>
        <xdr:cNvPr id="100" name="TextBox 305"/>
        <xdr:cNvSpPr txBox="1">
          <a:spLocks noChangeArrowheads="1"/>
        </xdr:cNvSpPr>
      </xdr:nvSpPr>
      <xdr:spPr>
        <a:xfrm>
          <a:off x="4038600" y="11544300"/>
          <a:ext cx="276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333375</xdr:colOff>
      <xdr:row>72</xdr:row>
      <xdr:rowOff>9525</xdr:rowOff>
    </xdr:from>
    <xdr:to>
      <xdr:col>6</xdr:col>
      <xdr:colOff>590550</xdr:colOff>
      <xdr:row>72</xdr:row>
      <xdr:rowOff>142875</xdr:rowOff>
    </xdr:to>
    <xdr:sp>
      <xdr:nvSpPr>
        <xdr:cNvPr id="101" name="TextBox 313"/>
        <xdr:cNvSpPr txBox="1">
          <a:spLocks noChangeArrowheads="1"/>
        </xdr:cNvSpPr>
      </xdr:nvSpPr>
      <xdr:spPr>
        <a:xfrm>
          <a:off x="4562475" y="1284922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342900</xdr:colOff>
      <xdr:row>73</xdr:row>
      <xdr:rowOff>0</xdr:rowOff>
    </xdr:from>
    <xdr:to>
      <xdr:col>6</xdr:col>
      <xdr:colOff>590550</xdr:colOff>
      <xdr:row>73</xdr:row>
      <xdr:rowOff>133350</xdr:rowOff>
    </xdr:to>
    <xdr:sp>
      <xdr:nvSpPr>
        <xdr:cNvPr id="102" name="TextBox 314"/>
        <xdr:cNvSpPr txBox="1">
          <a:spLocks noChangeArrowheads="1"/>
        </xdr:cNvSpPr>
      </xdr:nvSpPr>
      <xdr:spPr>
        <a:xfrm>
          <a:off x="4572000" y="13001625"/>
          <a:ext cx="247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333375</xdr:colOff>
      <xdr:row>74</xdr:row>
      <xdr:rowOff>0</xdr:rowOff>
    </xdr:from>
    <xdr:to>
      <xdr:col>6</xdr:col>
      <xdr:colOff>561975</xdr:colOff>
      <xdr:row>74</xdr:row>
      <xdr:rowOff>133350</xdr:rowOff>
    </xdr:to>
    <xdr:sp>
      <xdr:nvSpPr>
        <xdr:cNvPr id="103" name="TextBox 315"/>
        <xdr:cNvSpPr txBox="1">
          <a:spLocks noChangeArrowheads="1"/>
        </xdr:cNvSpPr>
      </xdr:nvSpPr>
      <xdr:spPr>
        <a:xfrm>
          <a:off x="4562475" y="13163550"/>
          <a:ext cx="228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581025</xdr:colOff>
      <xdr:row>165</xdr:row>
      <xdr:rowOff>76200</xdr:rowOff>
    </xdr:from>
    <xdr:to>
      <xdr:col>4</xdr:col>
      <xdr:colOff>838200</xdr:colOff>
      <xdr:row>165</xdr:row>
      <xdr:rowOff>238125</xdr:rowOff>
    </xdr:to>
    <xdr:sp>
      <xdr:nvSpPr>
        <xdr:cNvPr id="104" name="TextBox 316"/>
        <xdr:cNvSpPr txBox="1">
          <a:spLocks noChangeArrowheads="1"/>
        </xdr:cNvSpPr>
      </xdr:nvSpPr>
      <xdr:spPr>
        <a:xfrm>
          <a:off x="3219450" y="2832735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571500</xdr:colOff>
      <xdr:row>166</xdr:row>
      <xdr:rowOff>57150</xdr:rowOff>
    </xdr:from>
    <xdr:to>
      <xdr:col>4</xdr:col>
      <xdr:colOff>828675</xdr:colOff>
      <xdr:row>166</xdr:row>
      <xdr:rowOff>219075</xdr:rowOff>
    </xdr:to>
    <xdr:sp>
      <xdr:nvSpPr>
        <xdr:cNvPr id="105" name="TextBox 317"/>
        <xdr:cNvSpPr txBox="1">
          <a:spLocks noChangeArrowheads="1"/>
        </xdr:cNvSpPr>
      </xdr:nvSpPr>
      <xdr:spPr>
        <a:xfrm>
          <a:off x="3209925" y="2832735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8</xdr:col>
      <xdr:colOff>409575</xdr:colOff>
      <xdr:row>34</xdr:row>
      <xdr:rowOff>57150</xdr:rowOff>
    </xdr:from>
    <xdr:to>
      <xdr:col>9</xdr:col>
      <xdr:colOff>57150</xdr:colOff>
      <xdr:row>35</xdr:row>
      <xdr:rowOff>9525</xdr:rowOff>
    </xdr:to>
    <xdr:sp>
      <xdr:nvSpPr>
        <xdr:cNvPr id="106" name="TextBox 318"/>
        <xdr:cNvSpPr txBox="1">
          <a:spLocks noChangeArrowheads="1"/>
        </xdr:cNvSpPr>
      </xdr:nvSpPr>
      <xdr:spPr>
        <a:xfrm>
          <a:off x="5876925" y="6572250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7</xdr:col>
      <xdr:colOff>552450</xdr:colOff>
      <xdr:row>177</xdr:row>
      <xdr:rowOff>114300</xdr:rowOff>
    </xdr:from>
    <xdr:to>
      <xdr:col>9</xdr:col>
      <xdr:colOff>152400</xdr:colOff>
      <xdr:row>182</xdr:row>
      <xdr:rowOff>9525</xdr:rowOff>
    </xdr:to>
    <xdr:sp>
      <xdr:nvSpPr>
        <xdr:cNvPr id="107" name="Oval 322"/>
        <xdr:cNvSpPr>
          <a:spLocks/>
        </xdr:cNvSpPr>
      </xdr:nvSpPr>
      <xdr:spPr>
        <a:xfrm>
          <a:off x="5410200" y="28327350"/>
          <a:ext cx="819150" cy="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179</xdr:row>
      <xdr:rowOff>95250</xdr:rowOff>
    </xdr:from>
    <xdr:to>
      <xdr:col>7</xdr:col>
      <xdr:colOff>552450</xdr:colOff>
      <xdr:row>185</xdr:row>
      <xdr:rowOff>85725</xdr:rowOff>
    </xdr:to>
    <xdr:sp>
      <xdr:nvSpPr>
        <xdr:cNvPr id="108" name="Line 324"/>
        <xdr:cNvSpPr>
          <a:spLocks/>
        </xdr:cNvSpPr>
      </xdr:nvSpPr>
      <xdr:spPr>
        <a:xfrm>
          <a:off x="5410200" y="28327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179</xdr:row>
      <xdr:rowOff>104775</xdr:rowOff>
    </xdr:from>
    <xdr:to>
      <xdr:col>9</xdr:col>
      <xdr:colOff>152400</xdr:colOff>
      <xdr:row>185</xdr:row>
      <xdr:rowOff>95250</xdr:rowOff>
    </xdr:to>
    <xdr:sp>
      <xdr:nvSpPr>
        <xdr:cNvPr id="109" name="Line 325"/>
        <xdr:cNvSpPr>
          <a:spLocks/>
        </xdr:cNvSpPr>
      </xdr:nvSpPr>
      <xdr:spPr>
        <a:xfrm>
          <a:off x="6229350" y="28327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183</xdr:row>
      <xdr:rowOff>0</xdr:rowOff>
    </xdr:from>
    <xdr:to>
      <xdr:col>8</xdr:col>
      <xdr:colOff>571500</xdr:colOff>
      <xdr:row>184</xdr:row>
      <xdr:rowOff>9525</xdr:rowOff>
    </xdr:to>
    <xdr:sp>
      <xdr:nvSpPr>
        <xdr:cNvPr id="110" name="TextBox 326"/>
        <xdr:cNvSpPr txBox="1">
          <a:spLocks noChangeArrowheads="1"/>
        </xdr:cNvSpPr>
      </xdr:nvSpPr>
      <xdr:spPr>
        <a:xfrm>
          <a:off x="5734050" y="28327350"/>
          <a:ext cx="30480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7</xdr:col>
      <xdr:colOff>571500</xdr:colOff>
      <xdr:row>184</xdr:row>
      <xdr:rowOff>152400</xdr:rowOff>
    </xdr:from>
    <xdr:to>
      <xdr:col>9</xdr:col>
      <xdr:colOff>152400</xdr:colOff>
      <xdr:row>185</xdr:row>
      <xdr:rowOff>0</xdr:rowOff>
    </xdr:to>
    <xdr:sp>
      <xdr:nvSpPr>
        <xdr:cNvPr id="111" name="Line 327"/>
        <xdr:cNvSpPr>
          <a:spLocks/>
        </xdr:cNvSpPr>
      </xdr:nvSpPr>
      <xdr:spPr>
        <a:xfrm>
          <a:off x="5429250" y="28327350"/>
          <a:ext cx="800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184</xdr:row>
      <xdr:rowOff>152400</xdr:rowOff>
    </xdr:from>
    <xdr:to>
      <xdr:col>9</xdr:col>
      <xdr:colOff>114300</xdr:colOff>
      <xdr:row>184</xdr:row>
      <xdr:rowOff>152400</xdr:rowOff>
    </xdr:to>
    <xdr:sp>
      <xdr:nvSpPr>
        <xdr:cNvPr id="112" name="Line 328"/>
        <xdr:cNvSpPr>
          <a:spLocks/>
        </xdr:cNvSpPr>
      </xdr:nvSpPr>
      <xdr:spPr>
        <a:xfrm flipH="1">
          <a:off x="5400675" y="28327350"/>
          <a:ext cx="790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178</xdr:row>
      <xdr:rowOff>142875</xdr:rowOff>
    </xdr:from>
    <xdr:to>
      <xdr:col>8</xdr:col>
      <xdr:colOff>457200</xdr:colOff>
      <xdr:row>179</xdr:row>
      <xdr:rowOff>152400</xdr:rowOff>
    </xdr:to>
    <xdr:sp>
      <xdr:nvSpPr>
        <xdr:cNvPr id="113" name="TextBox 329"/>
        <xdr:cNvSpPr txBox="1">
          <a:spLocks noChangeArrowheads="1"/>
        </xdr:cNvSpPr>
      </xdr:nvSpPr>
      <xdr:spPr>
        <a:xfrm>
          <a:off x="5705475" y="283273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447675</xdr:colOff>
      <xdr:row>200</xdr:row>
      <xdr:rowOff>0</xdr:rowOff>
    </xdr:from>
    <xdr:to>
      <xdr:col>7</xdr:col>
      <xdr:colOff>447675</xdr:colOff>
      <xdr:row>200</xdr:row>
      <xdr:rowOff>0</xdr:rowOff>
    </xdr:to>
    <xdr:sp>
      <xdr:nvSpPr>
        <xdr:cNvPr id="114" name="Line 330"/>
        <xdr:cNvSpPr>
          <a:spLocks/>
        </xdr:cNvSpPr>
      </xdr:nvSpPr>
      <xdr:spPr>
        <a:xfrm>
          <a:off x="5305425" y="28327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130</xdr:row>
      <xdr:rowOff>152400</xdr:rowOff>
    </xdr:from>
    <xdr:to>
      <xdr:col>2</xdr:col>
      <xdr:colOff>209550</xdr:colOff>
      <xdr:row>136</xdr:row>
      <xdr:rowOff>0</xdr:rowOff>
    </xdr:to>
    <xdr:sp>
      <xdr:nvSpPr>
        <xdr:cNvPr id="115" name="Line 333"/>
        <xdr:cNvSpPr>
          <a:spLocks/>
        </xdr:cNvSpPr>
      </xdr:nvSpPr>
      <xdr:spPr>
        <a:xfrm flipH="1">
          <a:off x="1590675" y="22821900"/>
          <a:ext cx="0" cy="819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135</xdr:row>
      <xdr:rowOff>152400</xdr:rowOff>
    </xdr:from>
    <xdr:to>
      <xdr:col>4</xdr:col>
      <xdr:colOff>133350</xdr:colOff>
      <xdr:row>135</xdr:row>
      <xdr:rowOff>152400</xdr:rowOff>
    </xdr:to>
    <xdr:sp>
      <xdr:nvSpPr>
        <xdr:cNvPr id="116" name="Line 334"/>
        <xdr:cNvSpPr>
          <a:spLocks/>
        </xdr:cNvSpPr>
      </xdr:nvSpPr>
      <xdr:spPr>
        <a:xfrm flipH="1">
          <a:off x="1590675" y="23631525"/>
          <a:ext cx="1181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136</xdr:row>
      <xdr:rowOff>0</xdr:rowOff>
    </xdr:from>
    <xdr:to>
      <xdr:col>7</xdr:col>
      <xdr:colOff>428625</xdr:colOff>
      <xdr:row>136</xdr:row>
      <xdr:rowOff>0</xdr:rowOff>
    </xdr:to>
    <xdr:sp>
      <xdr:nvSpPr>
        <xdr:cNvPr id="117" name="Line 335"/>
        <xdr:cNvSpPr>
          <a:spLocks/>
        </xdr:cNvSpPr>
      </xdr:nvSpPr>
      <xdr:spPr>
        <a:xfrm flipH="1">
          <a:off x="3990975" y="23641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71</xdr:row>
      <xdr:rowOff>9525</xdr:rowOff>
    </xdr:from>
    <xdr:to>
      <xdr:col>6</xdr:col>
      <xdr:colOff>571500</xdr:colOff>
      <xdr:row>71</xdr:row>
      <xdr:rowOff>142875</xdr:rowOff>
    </xdr:to>
    <xdr:sp>
      <xdr:nvSpPr>
        <xdr:cNvPr id="118" name="TextBox 337"/>
        <xdr:cNvSpPr txBox="1">
          <a:spLocks noChangeArrowheads="1"/>
        </xdr:cNvSpPr>
      </xdr:nvSpPr>
      <xdr:spPr>
        <a:xfrm>
          <a:off x="4543425" y="12687300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19" name="Line 340"/>
        <xdr:cNvSpPr>
          <a:spLocks/>
        </xdr:cNvSpPr>
      </xdr:nvSpPr>
      <xdr:spPr>
        <a:xfrm>
          <a:off x="1381125" y="7562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28</xdr:row>
      <xdr:rowOff>152400</xdr:rowOff>
    </xdr:from>
    <xdr:to>
      <xdr:col>3</xdr:col>
      <xdr:colOff>609600</xdr:colOff>
      <xdr:row>29</xdr:row>
      <xdr:rowOff>123825</xdr:rowOff>
    </xdr:to>
    <xdr:sp>
      <xdr:nvSpPr>
        <xdr:cNvPr id="120" name="TextBox 353"/>
        <xdr:cNvSpPr txBox="1">
          <a:spLocks noChangeArrowheads="1"/>
        </xdr:cNvSpPr>
      </xdr:nvSpPr>
      <xdr:spPr>
        <a:xfrm>
          <a:off x="2343150" y="559117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19050</xdr:colOff>
      <xdr:row>33</xdr:row>
      <xdr:rowOff>76200</xdr:rowOff>
    </xdr:from>
    <xdr:to>
      <xdr:col>4</xdr:col>
      <xdr:colOff>0</xdr:colOff>
      <xdr:row>35</xdr:row>
      <xdr:rowOff>57150</xdr:rowOff>
    </xdr:to>
    <xdr:sp>
      <xdr:nvSpPr>
        <xdr:cNvPr id="121" name="Oval 354"/>
        <xdr:cNvSpPr>
          <a:spLocks/>
        </xdr:cNvSpPr>
      </xdr:nvSpPr>
      <xdr:spPr>
        <a:xfrm>
          <a:off x="1400175" y="6353175"/>
          <a:ext cx="1238250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19050</xdr:rowOff>
    </xdr:from>
    <xdr:to>
      <xdr:col>3</xdr:col>
      <xdr:colOff>600075</xdr:colOff>
      <xdr:row>40</xdr:row>
      <xdr:rowOff>0</xdr:rowOff>
    </xdr:to>
    <xdr:sp>
      <xdr:nvSpPr>
        <xdr:cNvPr id="122" name="Oval 355"/>
        <xdr:cNvSpPr>
          <a:spLocks/>
        </xdr:cNvSpPr>
      </xdr:nvSpPr>
      <xdr:spPr>
        <a:xfrm>
          <a:off x="1447800" y="7258050"/>
          <a:ext cx="1143000" cy="30480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123825</xdr:rowOff>
    </xdr:from>
    <xdr:to>
      <xdr:col>2</xdr:col>
      <xdr:colOff>57150</xdr:colOff>
      <xdr:row>39</xdr:row>
      <xdr:rowOff>28575</xdr:rowOff>
    </xdr:to>
    <xdr:sp>
      <xdr:nvSpPr>
        <xdr:cNvPr id="123" name="Line 356"/>
        <xdr:cNvSpPr>
          <a:spLocks/>
        </xdr:cNvSpPr>
      </xdr:nvSpPr>
      <xdr:spPr>
        <a:xfrm>
          <a:off x="1438275" y="6638925"/>
          <a:ext cx="0" cy="7905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34</xdr:row>
      <xdr:rowOff>123825</xdr:rowOff>
    </xdr:from>
    <xdr:to>
      <xdr:col>3</xdr:col>
      <xdr:colOff>600075</xdr:colOff>
      <xdr:row>39</xdr:row>
      <xdr:rowOff>28575</xdr:rowOff>
    </xdr:to>
    <xdr:sp>
      <xdr:nvSpPr>
        <xdr:cNvPr id="124" name="Line 357"/>
        <xdr:cNvSpPr>
          <a:spLocks/>
        </xdr:cNvSpPr>
      </xdr:nvSpPr>
      <xdr:spPr>
        <a:xfrm>
          <a:off x="2590800" y="6638925"/>
          <a:ext cx="0" cy="7905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30</xdr:row>
      <xdr:rowOff>85725</xdr:rowOff>
    </xdr:from>
    <xdr:to>
      <xdr:col>3</xdr:col>
      <xdr:colOff>638175</xdr:colOff>
      <xdr:row>30</xdr:row>
      <xdr:rowOff>85725</xdr:rowOff>
    </xdr:to>
    <xdr:sp>
      <xdr:nvSpPr>
        <xdr:cNvPr id="125" name="Line 358"/>
        <xdr:cNvSpPr>
          <a:spLocks/>
        </xdr:cNvSpPr>
      </xdr:nvSpPr>
      <xdr:spPr>
        <a:xfrm>
          <a:off x="1323975" y="5848350"/>
          <a:ext cx="13049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152400</xdr:rowOff>
    </xdr:from>
    <xdr:to>
      <xdr:col>3</xdr:col>
      <xdr:colOff>0</xdr:colOff>
      <xdr:row>32</xdr:row>
      <xdr:rowOff>152400</xdr:rowOff>
    </xdr:to>
    <xdr:sp>
      <xdr:nvSpPr>
        <xdr:cNvPr id="126" name="Line 359"/>
        <xdr:cNvSpPr>
          <a:spLocks/>
        </xdr:cNvSpPr>
      </xdr:nvSpPr>
      <xdr:spPr>
        <a:xfrm>
          <a:off x="1400175" y="6267450"/>
          <a:ext cx="5905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33</xdr:row>
      <xdr:rowOff>9525</xdr:rowOff>
    </xdr:from>
    <xdr:to>
      <xdr:col>4</xdr:col>
      <xdr:colOff>0</xdr:colOff>
      <xdr:row>33</xdr:row>
      <xdr:rowOff>9525</xdr:rowOff>
    </xdr:to>
    <xdr:sp>
      <xdr:nvSpPr>
        <xdr:cNvPr id="127" name="Line 360"/>
        <xdr:cNvSpPr>
          <a:spLocks/>
        </xdr:cNvSpPr>
      </xdr:nvSpPr>
      <xdr:spPr>
        <a:xfrm>
          <a:off x="2009775" y="6286500"/>
          <a:ext cx="6286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34</xdr:row>
      <xdr:rowOff>19050</xdr:rowOff>
    </xdr:from>
    <xdr:to>
      <xdr:col>4</xdr:col>
      <xdr:colOff>209550</xdr:colOff>
      <xdr:row>39</xdr:row>
      <xdr:rowOff>9525</xdr:rowOff>
    </xdr:to>
    <xdr:sp>
      <xdr:nvSpPr>
        <xdr:cNvPr id="128" name="Line 361"/>
        <xdr:cNvSpPr>
          <a:spLocks/>
        </xdr:cNvSpPr>
      </xdr:nvSpPr>
      <xdr:spPr>
        <a:xfrm>
          <a:off x="2847975" y="6534150"/>
          <a:ext cx="0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30</xdr:row>
      <xdr:rowOff>0</xdr:rowOff>
    </xdr:from>
    <xdr:to>
      <xdr:col>2</xdr:col>
      <xdr:colOff>552450</xdr:colOff>
      <xdr:row>30</xdr:row>
      <xdr:rowOff>0</xdr:rowOff>
    </xdr:to>
    <xdr:sp>
      <xdr:nvSpPr>
        <xdr:cNvPr id="129" name="TextBox 362"/>
        <xdr:cNvSpPr txBox="1">
          <a:spLocks noChangeArrowheads="1"/>
        </xdr:cNvSpPr>
      </xdr:nvSpPr>
      <xdr:spPr>
        <a:xfrm>
          <a:off x="1762125" y="57626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219075</xdr:colOff>
      <xdr:row>35</xdr:row>
      <xdr:rowOff>142875</xdr:rowOff>
    </xdr:from>
    <xdr:to>
      <xdr:col>4</xdr:col>
      <xdr:colOff>657225</xdr:colOff>
      <xdr:row>36</xdr:row>
      <xdr:rowOff>152400</xdr:rowOff>
    </xdr:to>
    <xdr:sp>
      <xdr:nvSpPr>
        <xdr:cNvPr id="130" name="TextBox 363"/>
        <xdr:cNvSpPr txBox="1">
          <a:spLocks noChangeArrowheads="1"/>
        </xdr:cNvSpPr>
      </xdr:nvSpPr>
      <xdr:spPr>
        <a:xfrm>
          <a:off x="2857500" y="689610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Height</a:t>
          </a:r>
        </a:p>
      </xdr:txBody>
    </xdr:sp>
    <xdr:clientData/>
  </xdr:twoCellAnchor>
  <xdr:twoCellAnchor>
    <xdr:from>
      <xdr:col>2</xdr:col>
      <xdr:colOff>247650</xdr:colOff>
      <xdr:row>31</xdr:row>
      <xdr:rowOff>114300</xdr:rowOff>
    </xdr:from>
    <xdr:to>
      <xdr:col>2</xdr:col>
      <xdr:colOff>409575</xdr:colOff>
      <xdr:row>32</xdr:row>
      <xdr:rowOff>104775</xdr:rowOff>
    </xdr:to>
    <xdr:sp>
      <xdr:nvSpPr>
        <xdr:cNvPr id="131" name="TextBox 364"/>
        <xdr:cNvSpPr txBox="1">
          <a:spLocks noChangeArrowheads="1"/>
        </xdr:cNvSpPr>
      </xdr:nvSpPr>
      <xdr:spPr>
        <a:xfrm>
          <a:off x="1628775" y="60674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3</xdr:col>
      <xdr:colOff>9525</xdr:colOff>
      <xdr:row>31</xdr:row>
      <xdr:rowOff>114300</xdr:rowOff>
    </xdr:from>
    <xdr:to>
      <xdr:col>3</xdr:col>
      <xdr:colOff>133350</xdr:colOff>
      <xdr:row>32</xdr:row>
      <xdr:rowOff>95250</xdr:rowOff>
    </xdr:to>
    <xdr:sp>
      <xdr:nvSpPr>
        <xdr:cNvPr id="132" name="TextBox 365"/>
        <xdr:cNvSpPr txBox="1">
          <a:spLocks noChangeArrowheads="1"/>
        </xdr:cNvSpPr>
      </xdr:nvSpPr>
      <xdr:spPr>
        <a:xfrm>
          <a:off x="2000250" y="60674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5</xdr:col>
      <xdr:colOff>0</xdr:colOff>
      <xdr:row>35</xdr:row>
      <xdr:rowOff>152400</xdr:rowOff>
    </xdr:from>
    <xdr:to>
      <xdr:col>5</xdr:col>
      <xdr:colOff>257175</xdr:colOff>
      <xdr:row>36</xdr:row>
      <xdr:rowOff>123825</xdr:rowOff>
    </xdr:to>
    <xdr:sp>
      <xdr:nvSpPr>
        <xdr:cNvPr id="133" name="TextBox 366"/>
        <xdr:cNvSpPr txBox="1">
          <a:spLocks noChangeArrowheads="1"/>
        </xdr:cNvSpPr>
      </xdr:nvSpPr>
      <xdr:spPr>
        <a:xfrm>
          <a:off x="3495675" y="690562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9525</xdr:colOff>
      <xdr:row>36</xdr:row>
      <xdr:rowOff>9525</xdr:rowOff>
    </xdr:from>
    <xdr:to>
      <xdr:col>3</xdr:col>
      <xdr:colOff>495300</xdr:colOff>
      <xdr:row>36</xdr:row>
      <xdr:rowOff>142875</xdr:rowOff>
    </xdr:to>
    <xdr:sp>
      <xdr:nvSpPr>
        <xdr:cNvPr id="134" name="TextBox 367"/>
        <xdr:cNvSpPr txBox="1">
          <a:spLocks noChangeArrowheads="1"/>
        </xdr:cNvSpPr>
      </xdr:nvSpPr>
      <xdr:spPr>
        <a:xfrm>
          <a:off x="2000250" y="6924675"/>
          <a:ext cx="485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Liter</a:t>
          </a:r>
        </a:p>
      </xdr:txBody>
    </xdr:sp>
    <xdr:clientData/>
  </xdr:twoCellAnchor>
  <xdr:twoCellAnchor>
    <xdr:from>
      <xdr:col>3</xdr:col>
      <xdr:colOff>514350</xdr:colOff>
      <xdr:row>31</xdr:row>
      <xdr:rowOff>152400</xdr:rowOff>
    </xdr:from>
    <xdr:to>
      <xdr:col>4</xdr:col>
      <xdr:colOff>123825</xdr:colOff>
      <xdr:row>32</xdr:row>
      <xdr:rowOff>123825</xdr:rowOff>
    </xdr:to>
    <xdr:sp>
      <xdr:nvSpPr>
        <xdr:cNvPr id="135" name="TextBox 368"/>
        <xdr:cNvSpPr txBox="1">
          <a:spLocks noChangeArrowheads="1"/>
        </xdr:cNvSpPr>
      </xdr:nvSpPr>
      <xdr:spPr>
        <a:xfrm>
          <a:off x="2505075" y="610552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381000</xdr:colOff>
      <xdr:row>30</xdr:row>
      <xdr:rowOff>0</xdr:rowOff>
    </xdr:from>
    <xdr:to>
      <xdr:col>3</xdr:col>
      <xdr:colOff>638175</xdr:colOff>
      <xdr:row>30</xdr:row>
      <xdr:rowOff>0</xdr:rowOff>
    </xdr:to>
    <xdr:sp>
      <xdr:nvSpPr>
        <xdr:cNvPr id="136" name="TextBox 369"/>
        <xdr:cNvSpPr txBox="1">
          <a:spLocks noChangeArrowheads="1"/>
        </xdr:cNvSpPr>
      </xdr:nvSpPr>
      <xdr:spPr>
        <a:xfrm>
          <a:off x="2371725" y="576262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28575</xdr:colOff>
      <xdr:row>33</xdr:row>
      <xdr:rowOff>142875</xdr:rowOff>
    </xdr:from>
    <xdr:to>
      <xdr:col>3</xdr:col>
      <xdr:colOff>638175</xdr:colOff>
      <xdr:row>35</xdr:row>
      <xdr:rowOff>47625</xdr:rowOff>
    </xdr:to>
    <xdr:sp>
      <xdr:nvSpPr>
        <xdr:cNvPr id="137" name="Oval 370"/>
        <xdr:cNvSpPr>
          <a:spLocks/>
        </xdr:cNvSpPr>
      </xdr:nvSpPr>
      <xdr:spPr>
        <a:xfrm>
          <a:off x="1409700" y="6419850"/>
          <a:ext cx="1219200" cy="381000"/>
        </a:xfrm>
        <a:prstGeom prst="ellipse">
          <a:avLst/>
        </a:prstGeom>
        <a:solidFill>
          <a:srgbClr val="FFFFFF"/>
        </a:solidFill>
        <a:ln w="152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33</xdr:row>
      <xdr:rowOff>142875</xdr:rowOff>
    </xdr:from>
    <xdr:to>
      <xdr:col>3</xdr:col>
      <xdr:colOff>619125</xdr:colOff>
      <xdr:row>35</xdr:row>
      <xdr:rowOff>9525</xdr:rowOff>
    </xdr:to>
    <xdr:sp>
      <xdr:nvSpPr>
        <xdr:cNvPr id="138" name="Oval 371"/>
        <xdr:cNvSpPr>
          <a:spLocks/>
        </xdr:cNvSpPr>
      </xdr:nvSpPr>
      <xdr:spPr>
        <a:xfrm>
          <a:off x="1438275" y="6419850"/>
          <a:ext cx="1171575" cy="342900"/>
        </a:xfrm>
        <a:prstGeom prst="ellipse">
          <a:avLst/>
        </a:prstGeom>
        <a:solidFill>
          <a:srgbClr val="FFFFFF"/>
        </a:solidFill>
        <a:ln w="349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67</xdr:row>
      <xdr:rowOff>152400</xdr:rowOff>
    </xdr:from>
    <xdr:to>
      <xdr:col>2</xdr:col>
      <xdr:colOff>514350</xdr:colOff>
      <xdr:row>68</xdr:row>
      <xdr:rowOff>152400</xdr:rowOff>
    </xdr:to>
    <xdr:sp>
      <xdr:nvSpPr>
        <xdr:cNvPr id="139" name="TextBox 373"/>
        <xdr:cNvSpPr txBox="1">
          <a:spLocks noChangeArrowheads="1"/>
        </xdr:cNvSpPr>
      </xdr:nvSpPr>
      <xdr:spPr>
        <a:xfrm>
          <a:off x="1619250" y="1218247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533400</xdr:colOff>
      <xdr:row>57</xdr:row>
      <xdr:rowOff>104775</xdr:rowOff>
    </xdr:from>
    <xdr:to>
      <xdr:col>4</xdr:col>
      <xdr:colOff>790575</xdr:colOff>
      <xdr:row>57</xdr:row>
      <xdr:rowOff>104775</xdr:rowOff>
    </xdr:to>
    <xdr:sp>
      <xdr:nvSpPr>
        <xdr:cNvPr id="140" name="Line 374"/>
        <xdr:cNvSpPr>
          <a:spLocks/>
        </xdr:cNvSpPr>
      </xdr:nvSpPr>
      <xdr:spPr>
        <a:xfrm>
          <a:off x="2524125" y="10515600"/>
          <a:ext cx="90487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4</xdr:col>
      <xdr:colOff>695325</xdr:colOff>
      <xdr:row>57</xdr:row>
      <xdr:rowOff>0</xdr:rowOff>
    </xdr:to>
    <xdr:sp>
      <xdr:nvSpPr>
        <xdr:cNvPr id="141" name="TextBox 375"/>
        <xdr:cNvSpPr txBox="1">
          <a:spLocks noChangeArrowheads="1"/>
        </xdr:cNvSpPr>
      </xdr:nvSpPr>
      <xdr:spPr>
        <a:xfrm>
          <a:off x="3057525" y="1024890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533400</xdr:colOff>
      <xdr:row>62</xdr:row>
      <xdr:rowOff>152400</xdr:rowOff>
    </xdr:from>
    <xdr:to>
      <xdr:col>2</xdr:col>
      <xdr:colOff>66675</xdr:colOff>
      <xdr:row>63</xdr:row>
      <xdr:rowOff>152400</xdr:rowOff>
    </xdr:to>
    <xdr:sp>
      <xdr:nvSpPr>
        <xdr:cNvPr id="142" name="TextBox 376"/>
        <xdr:cNvSpPr txBox="1">
          <a:spLocks noChangeArrowheads="1"/>
        </xdr:cNvSpPr>
      </xdr:nvSpPr>
      <xdr:spPr>
        <a:xfrm>
          <a:off x="1143000" y="11372850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704850</xdr:colOff>
      <xdr:row>64</xdr:row>
      <xdr:rowOff>9525</xdr:rowOff>
    </xdr:from>
    <xdr:to>
      <xdr:col>2</xdr:col>
      <xdr:colOff>209550</xdr:colOff>
      <xdr:row>65</xdr:row>
      <xdr:rowOff>9525</xdr:rowOff>
    </xdr:to>
    <xdr:sp>
      <xdr:nvSpPr>
        <xdr:cNvPr id="143" name="TextBox 377"/>
        <xdr:cNvSpPr txBox="1">
          <a:spLocks noChangeArrowheads="1"/>
        </xdr:cNvSpPr>
      </xdr:nvSpPr>
      <xdr:spPr>
        <a:xfrm>
          <a:off x="1314450" y="115538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1</xdr:col>
      <xdr:colOff>409575</xdr:colOff>
      <xdr:row>66</xdr:row>
      <xdr:rowOff>152400</xdr:rowOff>
    </xdr:from>
    <xdr:to>
      <xdr:col>2</xdr:col>
      <xdr:colOff>581025</xdr:colOff>
      <xdr:row>66</xdr:row>
      <xdr:rowOff>152400</xdr:rowOff>
    </xdr:to>
    <xdr:sp>
      <xdr:nvSpPr>
        <xdr:cNvPr id="144" name="Line 379"/>
        <xdr:cNvSpPr>
          <a:spLocks/>
        </xdr:cNvSpPr>
      </xdr:nvSpPr>
      <xdr:spPr>
        <a:xfrm flipH="1">
          <a:off x="1019175" y="12020550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61</xdr:row>
      <xdr:rowOff>142875</xdr:rowOff>
    </xdr:from>
    <xdr:to>
      <xdr:col>2</xdr:col>
      <xdr:colOff>600075</xdr:colOff>
      <xdr:row>61</xdr:row>
      <xdr:rowOff>142875</xdr:rowOff>
    </xdr:to>
    <xdr:sp>
      <xdr:nvSpPr>
        <xdr:cNvPr id="145" name="Line 380"/>
        <xdr:cNvSpPr>
          <a:spLocks/>
        </xdr:cNvSpPr>
      </xdr:nvSpPr>
      <xdr:spPr>
        <a:xfrm flipH="1">
          <a:off x="1038225" y="11201400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62</xdr:row>
      <xdr:rowOff>104775</xdr:rowOff>
    </xdr:from>
    <xdr:to>
      <xdr:col>2</xdr:col>
      <xdr:colOff>590550</xdr:colOff>
      <xdr:row>62</xdr:row>
      <xdr:rowOff>104775</xdr:rowOff>
    </xdr:to>
    <xdr:sp>
      <xdr:nvSpPr>
        <xdr:cNvPr id="146" name="Line 381"/>
        <xdr:cNvSpPr>
          <a:spLocks/>
        </xdr:cNvSpPr>
      </xdr:nvSpPr>
      <xdr:spPr>
        <a:xfrm flipH="1">
          <a:off x="1676400" y="113252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66</xdr:row>
      <xdr:rowOff>0</xdr:rowOff>
    </xdr:from>
    <xdr:to>
      <xdr:col>2</xdr:col>
      <xdr:colOff>590550</xdr:colOff>
      <xdr:row>66</xdr:row>
      <xdr:rowOff>0</xdr:rowOff>
    </xdr:to>
    <xdr:sp>
      <xdr:nvSpPr>
        <xdr:cNvPr id="147" name="Line 382"/>
        <xdr:cNvSpPr>
          <a:spLocks/>
        </xdr:cNvSpPr>
      </xdr:nvSpPr>
      <xdr:spPr>
        <a:xfrm flipH="1">
          <a:off x="1676400" y="11868150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56</xdr:row>
      <xdr:rowOff>123825</xdr:rowOff>
    </xdr:from>
    <xdr:to>
      <xdr:col>3</xdr:col>
      <xdr:colOff>495300</xdr:colOff>
      <xdr:row>58</xdr:row>
      <xdr:rowOff>57150</xdr:rowOff>
    </xdr:to>
    <xdr:sp>
      <xdr:nvSpPr>
        <xdr:cNvPr id="148" name="Line 383"/>
        <xdr:cNvSpPr>
          <a:spLocks/>
        </xdr:cNvSpPr>
      </xdr:nvSpPr>
      <xdr:spPr>
        <a:xfrm>
          <a:off x="2486025" y="1037272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152400</xdr:rowOff>
    </xdr:from>
    <xdr:to>
      <xdr:col>3</xdr:col>
      <xdr:colOff>0</xdr:colOff>
      <xdr:row>68</xdr:row>
      <xdr:rowOff>85725</xdr:rowOff>
    </xdr:to>
    <xdr:sp>
      <xdr:nvSpPr>
        <xdr:cNvPr id="149" name="Line 384"/>
        <xdr:cNvSpPr>
          <a:spLocks/>
        </xdr:cNvSpPr>
      </xdr:nvSpPr>
      <xdr:spPr>
        <a:xfrm>
          <a:off x="1990725" y="1202055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67</xdr:row>
      <xdr:rowOff>0</xdr:rowOff>
    </xdr:from>
    <xdr:to>
      <xdr:col>4</xdr:col>
      <xdr:colOff>609600</xdr:colOff>
      <xdr:row>68</xdr:row>
      <xdr:rowOff>95250</xdr:rowOff>
    </xdr:to>
    <xdr:sp>
      <xdr:nvSpPr>
        <xdr:cNvPr id="150" name="Line 385"/>
        <xdr:cNvSpPr>
          <a:spLocks/>
        </xdr:cNvSpPr>
      </xdr:nvSpPr>
      <xdr:spPr>
        <a:xfrm>
          <a:off x="3248025" y="120300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56</xdr:row>
      <xdr:rowOff>142875</xdr:rowOff>
    </xdr:from>
    <xdr:to>
      <xdr:col>4</xdr:col>
      <xdr:colOff>762000</xdr:colOff>
      <xdr:row>58</xdr:row>
      <xdr:rowOff>76200</xdr:rowOff>
    </xdr:to>
    <xdr:sp>
      <xdr:nvSpPr>
        <xdr:cNvPr id="151" name="Line 386"/>
        <xdr:cNvSpPr>
          <a:spLocks/>
        </xdr:cNvSpPr>
      </xdr:nvSpPr>
      <xdr:spPr>
        <a:xfrm>
          <a:off x="3400425" y="103917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66</xdr:row>
      <xdr:rowOff>152400</xdr:rowOff>
    </xdr:from>
    <xdr:to>
      <xdr:col>5</xdr:col>
      <xdr:colOff>190500</xdr:colOff>
      <xdr:row>66</xdr:row>
      <xdr:rowOff>152400</xdr:rowOff>
    </xdr:to>
    <xdr:sp>
      <xdr:nvSpPr>
        <xdr:cNvPr id="152" name="Line 387"/>
        <xdr:cNvSpPr>
          <a:spLocks/>
        </xdr:cNvSpPr>
      </xdr:nvSpPr>
      <xdr:spPr>
        <a:xfrm flipH="1">
          <a:off x="3390900" y="12020550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39</xdr:row>
      <xdr:rowOff>9525</xdr:rowOff>
    </xdr:from>
    <xdr:to>
      <xdr:col>4</xdr:col>
      <xdr:colOff>257175</xdr:colOff>
      <xdr:row>39</xdr:row>
      <xdr:rowOff>9525</xdr:rowOff>
    </xdr:to>
    <xdr:sp>
      <xdr:nvSpPr>
        <xdr:cNvPr id="153" name="Line 388"/>
        <xdr:cNvSpPr>
          <a:spLocks/>
        </xdr:cNvSpPr>
      </xdr:nvSpPr>
      <xdr:spPr>
        <a:xfrm flipH="1">
          <a:off x="2600325" y="7410450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58</xdr:row>
      <xdr:rowOff>85725</xdr:rowOff>
    </xdr:from>
    <xdr:to>
      <xdr:col>5</xdr:col>
      <xdr:colOff>190500</xdr:colOff>
      <xdr:row>58</xdr:row>
      <xdr:rowOff>85725</xdr:rowOff>
    </xdr:to>
    <xdr:sp>
      <xdr:nvSpPr>
        <xdr:cNvPr id="154" name="Line 389"/>
        <xdr:cNvSpPr>
          <a:spLocks/>
        </xdr:cNvSpPr>
      </xdr:nvSpPr>
      <xdr:spPr>
        <a:xfrm flipH="1">
          <a:off x="3390900" y="1065847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34</xdr:row>
      <xdr:rowOff>19050</xdr:rowOff>
    </xdr:from>
    <xdr:to>
      <xdr:col>4</xdr:col>
      <xdr:colOff>276225</xdr:colOff>
      <xdr:row>34</xdr:row>
      <xdr:rowOff>19050</xdr:rowOff>
    </xdr:to>
    <xdr:sp>
      <xdr:nvSpPr>
        <xdr:cNvPr id="155" name="Line 390"/>
        <xdr:cNvSpPr>
          <a:spLocks/>
        </xdr:cNvSpPr>
      </xdr:nvSpPr>
      <xdr:spPr>
        <a:xfrm flipH="1">
          <a:off x="2619375" y="6534150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58</xdr:row>
      <xdr:rowOff>66675</xdr:rowOff>
    </xdr:from>
    <xdr:to>
      <xdr:col>3</xdr:col>
      <xdr:colOff>495300</xdr:colOff>
      <xdr:row>58</xdr:row>
      <xdr:rowOff>66675</xdr:rowOff>
    </xdr:to>
    <xdr:sp>
      <xdr:nvSpPr>
        <xdr:cNvPr id="156" name="Line 391"/>
        <xdr:cNvSpPr>
          <a:spLocks/>
        </xdr:cNvSpPr>
      </xdr:nvSpPr>
      <xdr:spPr>
        <a:xfrm flipH="1">
          <a:off x="2190750" y="106394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58</xdr:row>
      <xdr:rowOff>76200</xdr:rowOff>
    </xdr:from>
    <xdr:to>
      <xdr:col>3</xdr:col>
      <xdr:colOff>381000</xdr:colOff>
      <xdr:row>62</xdr:row>
      <xdr:rowOff>76200</xdr:rowOff>
    </xdr:to>
    <xdr:sp>
      <xdr:nvSpPr>
        <xdr:cNvPr id="157" name="Line 392"/>
        <xdr:cNvSpPr>
          <a:spLocks/>
        </xdr:cNvSpPr>
      </xdr:nvSpPr>
      <xdr:spPr>
        <a:xfrm>
          <a:off x="2371725" y="106489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64</xdr:row>
      <xdr:rowOff>0</xdr:rowOff>
    </xdr:from>
    <xdr:to>
      <xdr:col>1</xdr:col>
      <xdr:colOff>609600</xdr:colOff>
      <xdr:row>66</xdr:row>
      <xdr:rowOff>152400</xdr:rowOff>
    </xdr:to>
    <xdr:sp>
      <xdr:nvSpPr>
        <xdr:cNvPr id="158" name="Line 393"/>
        <xdr:cNvSpPr>
          <a:spLocks/>
        </xdr:cNvSpPr>
      </xdr:nvSpPr>
      <xdr:spPr>
        <a:xfrm>
          <a:off x="1219200" y="11544300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62</xdr:row>
      <xdr:rowOff>9525</xdr:rowOff>
    </xdr:from>
    <xdr:to>
      <xdr:col>1</xdr:col>
      <xdr:colOff>619125</xdr:colOff>
      <xdr:row>63</xdr:row>
      <xdr:rowOff>0</xdr:rowOff>
    </xdr:to>
    <xdr:sp>
      <xdr:nvSpPr>
        <xdr:cNvPr id="159" name="Line 394"/>
        <xdr:cNvSpPr>
          <a:spLocks/>
        </xdr:cNvSpPr>
      </xdr:nvSpPr>
      <xdr:spPr>
        <a:xfrm flipV="1">
          <a:off x="1228725" y="112299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83</xdr:row>
      <xdr:rowOff>47625</xdr:rowOff>
    </xdr:from>
    <xdr:to>
      <xdr:col>2</xdr:col>
      <xdr:colOff>600075</xdr:colOff>
      <xdr:row>92</xdr:row>
      <xdr:rowOff>104775</xdr:rowOff>
    </xdr:to>
    <xdr:sp>
      <xdr:nvSpPr>
        <xdr:cNvPr id="160" name="AutoShape 395"/>
        <xdr:cNvSpPr>
          <a:spLocks/>
        </xdr:cNvSpPr>
      </xdr:nvSpPr>
      <xdr:spPr>
        <a:xfrm>
          <a:off x="1133475" y="14878050"/>
          <a:ext cx="847725" cy="1514475"/>
        </a:xfrm>
        <a:prstGeom prst="can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88</xdr:row>
      <xdr:rowOff>104775</xdr:rowOff>
    </xdr:from>
    <xdr:to>
      <xdr:col>2</xdr:col>
      <xdr:colOff>438150</xdr:colOff>
      <xdr:row>90</xdr:row>
      <xdr:rowOff>85725</xdr:rowOff>
    </xdr:to>
    <xdr:sp>
      <xdr:nvSpPr>
        <xdr:cNvPr id="161" name="Rectangle 396"/>
        <xdr:cNvSpPr>
          <a:spLocks/>
        </xdr:cNvSpPr>
      </xdr:nvSpPr>
      <xdr:spPr>
        <a:xfrm>
          <a:off x="1504950" y="15744825"/>
          <a:ext cx="314325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76200</xdr:rowOff>
    </xdr:from>
    <xdr:to>
      <xdr:col>3</xdr:col>
      <xdr:colOff>142875</xdr:colOff>
      <xdr:row>91</xdr:row>
      <xdr:rowOff>85725</xdr:rowOff>
    </xdr:to>
    <xdr:sp>
      <xdr:nvSpPr>
        <xdr:cNvPr id="162" name="Line 398"/>
        <xdr:cNvSpPr>
          <a:spLocks/>
        </xdr:cNvSpPr>
      </xdr:nvSpPr>
      <xdr:spPr>
        <a:xfrm flipH="1">
          <a:off x="2133600" y="15068550"/>
          <a:ext cx="0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94</xdr:row>
      <xdr:rowOff>0</xdr:rowOff>
    </xdr:from>
    <xdr:to>
      <xdr:col>5</xdr:col>
      <xdr:colOff>581025</xdr:colOff>
      <xdr:row>94</xdr:row>
      <xdr:rowOff>0</xdr:rowOff>
    </xdr:to>
    <xdr:sp>
      <xdr:nvSpPr>
        <xdr:cNvPr id="163" name="Line 400"/>
        <xdr:cNvSpPr>
          <a:spLocks/>
        </xdr:cNvSpPr>
      </xdr:nvSpPr>
      <xdr:spPr>
        <a:xfrm flipH="1">
          <a:off x="3810000" y="16611600"/>
          <a:ext cx="266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87</xdr:row>
      <xdr:rowOff>0</xdr:rowOff>
    </xdr:from>
    <xdr:to>
      <xdr:col>5</xdr:col>
      <xdr:colOff>581025</xdr:colOff>
      <xdr:row>87</xdr:row>
      <xdr:rowOff>0</xdr:rowOff>
    </xdr:to>
    <xdr:sp>
      <xdr:nvSpPr>
        <xdr:cNvPr id="164" name="Line 401"/>
        <xdr:cNvSpPr>
          <a:spLocks/>
        </xdr:cNvSpPr>
      </xdr:nvSpPr>
      <xdr:spPr>
        <a:xfrm flipH="1">
          <a:off x="3781425" y="154781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91</xdr:row>
      <xdr:rowOff>104775</xdr:rowOff>
    </xdr:from>
    <xdr:to>
      <xdr:col>3</xdr:col>
      <xdr:colOff>285750</xdr:colOff>
      <xdr:row>91</xdr:row>
      <xdr:rowOff>104775</xdr:rowOff>
    </xdr:to>
    <xdr:sp>
      <xdr:nvSpPr>
        <xdr:cNvPr id="165" name="Line 402"/>
        <xdr:cNvSpPr>
          <a:spLocks/>
        </xdr:cNvSpPr>
      </xdr:nvSpPr>
      <xdr:spPr>
        <a:xfrm flipH="1">
          <a:off x="1990725" y="162306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84</xdr:row>
      <xdr:rowOff>57150</xdr:rowOff>
    </xdr:from>
    <xdr:to>
      <xdr:col>3</xdr:col>
      <xdr:colOff>285750</xdr:colOff>
      <xdr:row>84</xdr:row>
      <xdr:rowOff>57150</xdr:rowOff>
    </xdr:to>
    <xdr:sp>
      <xdr:nvSpPr>
        <xdr:cNvPr id="166" name="Line 403"/>
        <xdr:cNvSpPr>
          <a:spLocks/>
        </xdr:cNvSpPr>
      </xdr:nvSpPr>
      <xdr:spPr>
        <a:xfrm flipH="1">
          <a:off x="1990725" y="150495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99</xdr:row>
      <xdr:rowOff>38100</xdr:rowOff>
    </xdr:from>
    <xdr:to>
      <xdr:col>2</xdr:col>
      <xdr:colOff>133350</xdr:colOff>
      <xdr:row>101</xdr:row>
      <xdr:rowOff>114300</xdr:rowOff>
    </xdr:to>
    <xdr:sp>
      <xdr:nvSpPr>
        <xdr:cNvPr id="167" name="AutoShape 406"/>
        <xdr:cNvSpPr>
          <a:spLocks/>
        </xdr:cNvSpPr>
      </xdr:nvSpPr>
      <xdr:spPr>
        <a:xfrm flipH="1" flipV="1">
          <a:off x="1162050" y="17459325"/>
          <a:ext cx="352425" cy="400050"/>
        </a:xfrm>
        <a:prstGeom prst="curvedLef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94</xdr:row>
      <xdr:rowOff>9525</xdr:rowOff>
    </xdr:from>
    <xdr:to>
      <xdr:col>2</xdr:col>
      <xdr:colOff>428625</xdr:colOff>
      <xdr:row>94</xdr:row>
      <xdr:rowOff>142875</xdr:rowOff>
    </xdr:to>
    <xdr:sp>
      <xdr:nvSpPr>
        <xdr:cNvPr id="168" name="TextBox 407"/>
        <xdr:cNvSpPr txBox="1">
          <a:spLocks noChangeArrowheads="1"/>
        </xdr:cNvSpPr>
      </xdr:nvSpPr>
      <xdr:spPr>
        <a:xfrm>
          <a:off x="1571625" y="16621125"/>
          <a:ext cx="2381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352425</xdr:colOff>
      <xdr:row>81</xdr:row>
      <xdr:rowOff>47625</xdr:rowOff>
    </xdr:from>
    <xdr:to>
      <xdr:col>2</xdr:col>
      <xdr:colOff>600075</xdr:colOff>
      <xdr:row>81</xdr:row>
      <xdr:rowOff>180975</xdr:rowOff>
    </xdr:to>
    <xdr:sp>
      <xdr:nvSpPr>
        <xdr:cNvPr id="169" name="TextBox 408"/>
        <xdr:cNvSpPr txBox="1">
          <a:spLocks noChangeArrowheads="1"/>
        </xdr:cNvSpPr>
      </xdr:nvSpPr>
      <xdr:spPr>
        <a:xfrm>
          <a:off x="1733550" y="14487525"/>
          <a:ext cx="247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381000</xdr:colOff>
      <xdr:row>98</xdr:row>
      <xdr:rowOff>9525</xdr:rowOff>
    </xdr:from>
    <xdr:to>
      <xdr:col>3</xdr:col>
      <xdr:colOff>9525</xdr:colOff>
      <xdr:row>98</xdr:row>
      <xdr:rowOff>142875</xdr:rowOff>
    </xdr:to>
    <xdr:sp>
      <xdr:nvSpPr>
        <xdr:cNvPr id="170" name="TextBox 409"/>
        <xdr:cNvSpPr txBox="1">
          <a:spLocks noChangeArrowheads="1"/>
        </xdr:cNvSpPr>
      </xdr:nvSpPr>
      <xdr:spPr>
        <a:xfrm>
          <a:off x="1762125" y="17268825"/>
          <a:ext cx="2381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0</xdr:colOff>
      <xdr:row>81</xdr:row>
      <xdr:rowOff>9525</xdr:rowOff>
    </xdr:from>
    <xdr:to>
      <xdr:col>3</xdr:col>
      <xdr:colOff>0</xdr:colOff>
      <xdr:row>84</xdr:row>
      <xdr:rowOff>104775</xdr:rowOff>
    </xdr:to>
    <xdr:sp>
      <xdr:nvSpPr>
        <xdr:cNvPr id="171" name="Line 410"/>
        <xdr:cNvSpPr>
          <a:spLocks/>
        </xdr:cNvSpPr>
      </xdr:nvSpPr>
      <xdr:spPr>
        <a:xfrm>
          <a:off x="1990725" y="14449425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85</xdr:row>
      <xdr:rowOff>85725</xdr:rowOff>
    </xdr:from>
    <xdr:to>
      <xdr:col>9</xdr:col>
      <xdr:colOff>161925</xdr:colOff>
      <xdr:row>87</xdr:row>
      <xdr:rowOff>19050</xdr:rowOff>
    </xdr:to>
    <xdr:sp>
      <xdr:nvSpPr>
        <xdr:cNvPr id="172" name="Line 412"/>
        <xdr:cNvSpPr>
          <a:spLocks/>
        </xdr:cNvSpPr>
      </xdr:nvSpPr>
      <xdr:spPr>
        <a:xfrm>
          <a:off x="6238875" y="1524000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81</xdr:row>
      <xdr:rowOff>9525</xdr:rowOff>
    </xdr:from>
    <xdr:to>
      <xdr:col>1</xdr:col>
      <xdr:colOff>542925</xdr:colOff>
      <xdr:row>84</xdr:row>
      <xdr:rowOff>114300</xdr:rowOff>
    </xdr:to>
    <xdr:sp>
      <xdr:nvSpPr>
        <xdr:cNvPr id="173" name="Line 413"/>
        <xdr:cNvSpPr>
          <a:spLocks/>
        </xdr:cNvSpPr>
      </xdr:nvSpPr>
      <xdr:spPr>
        <a:xfrm>
          <a:off x="1152525" y="14449425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85725</xdr:rowOff>
    </xdr:from>
    <xdr:to>
      <xdr:col>2</xdr:col>
      <xdr:colOff>342900</xdr:colOff>
      <xdr:row>93</xdr:row>
      <xdr:rowOff>85725</xdr:rowOff>
    </xdr:to>
    <xdr:sp>
      <xdr:nvSpPr>
        <xdr:cNvPr id="174" name="Line 415"/>
        <xdr:cNvSpPr>
          <a:spLocks/>
        </xdr:cNvSpPr>
      </xdr:nvSpPr>
      <xdr:spPr>
        <a:xfrm>
          <a:off x="1400175" y="16535400"/>
          <a:ext cx="3238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82</xdr:row>
      <xdr:rowOff>85725</xdr:rowOff>
    </xdr:from>
    <xdr:to>
      <xdr:col>3</xdr:col>
      <xdr:colOff>0</xdr:colOff>
      <xdr:row>82</xdr:row>
      <xdr:rowOff>85725</xdr:rowOff>
    </xdr:to>
    <xdr:sp>
      <xdr:nvSpPr>
        <xdr:cNvPr id="175" name="Line 416"/>
        <xdr:cNvSpPr>
          <a:spLocks/>
        </xdr:cNvSpPr>
      </xdr:nvSpPr>
      <xdr:spPr>
        <a:xfrm>
          <a:off x="1181100" y="14754225"/>
          <a:ext cx="8096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99</xdr:row>
      <xdr:rowOff>38100</xdr:rowOff>
    </xdr:from>
    <xdr:to>
      <xdr:col>2</xdr:col>
      <xdr:colOff>438150</xdr:colOff>
      <xdr:row>101</xdr:row>
      <xdr:rowOff>114300</xdr:rowOff>
    </xdr:to>
    <xdr:sp>
      <xdr:nvSpPr>
        <xdr:cNvPr id="176" name="AutoShape 417"/>
        <xdr:cNvSpPr>
          <a:spLocks/>
        </xdr:cNvSpPr>
      </xdr:nvSpPr>
      <xdr:spPr>
        <a:xfrm flipV="1">
          <a:off x="1562100" y="17459325"/>
          <a:ext cx="257175" cy="400050"/>
        </a:xfrm>
        <a:prstGeom prst="curvedLef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87</xdr:row>
      <xdr:rowOff>9525</xdr:rowOff>
    </xdr:from>
    <xdr:to>
      <xdr:col>9</xdr:col>
      <xdr:colOff>161925</xdr:colOff>
      <xdr:row>94</xdr:row>
      <xdr:rowOff>0</xdr:rowOff>
    </xdr:to>
    <xdr:sp>
      <xdr:nvSpPr>
        <xdr:cNvPr id="177" name="Rectangle 420"/>
        <xdr:cNvSpPr>
          <a:spLocks/>
        </xdr:cNvSpPr>
      </xdr:nvSpPr>
      <xdr:spPr>
        <a:xfrm>
          <a:off x="4095750" y="15487650"/>
          <a:ext cx="2143125" cy="1123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86</xdr:row>
      <xdr:rowOff>152400</xdr:rowOff>
    </xdr:from>
    <xdr:to>
      <xdr:col>4</xdr:col>
      <xdr:colOff>123825</xdr:colOff>
      <xdr:row>87</xdr:row>
      <xdr:rowOff>123825</xdr:rowOff>
    </xdr:to>
    <xdr:sp>
      <xdr:nvSpPr>
        <xdr:cNvPr id="178" name="TextBox 421"/>
        <xdr:cNvSpPr txBox="1">
          <a:spLocks noChangeArrowheads="1"/>
        </xdr:cNvSpPr>
      </xdr:nvSpPr>
      <xdr:spPr>
        <a:xfrm>
          <a:off x="2495550" y="15468600"/>
          <a:ext cx="266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7</xdr:col>
      <xdr:colOff>342900</xdr:colOff>
      <xdr:row>85</xdr:row>
      <xdr:rowOff>9525</xdr:rowOff>
    </xdr:from>
    <xdr:to>
      <xdr:col>7</xdr:col>
      <xdr:colOff>609600</xdr:colOff>
      <xdr:row>85</xdr:row>
      <xdr:rowOff>142875</xdr:rowOff>
    </xdr:to>
    <xdr:sp>
      <xdr:nvSpPr>
        <xdr:cNvPr id="179" name="TextBox 422"/>
        <xdr:cNvSpPr txBox="1">
          <a:spLocks noChangeArrowheads="1"/>
        </xdr:cNvSpPr>
      </xdr:nvSpPr>
      <xdr:spPr>
        <a:xfrm>
          <a:off x="5200650" y="15163800"/>
          <a:ext cx="266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342900</xdr:colOff>
      <xdr:row>90</xdr:row>
      <xdr:rowOff>152400</xdr:rowOff>
    </xdr:from>
    <xdr:to>
      <xdr:col>5</xdr:col>
      <xdr:colOff>581025</xdr:colOff>
      <xdr:row>92</xdr:row>
      <xdr:rowOff>9525</xdr:rowOff>
    </xdr:to>
    <xdr:sp>
      <xdr:nvSpPr>
        <xdr:cNvPr id="180" name="TextBox 423"/>
        <xdr:cNvSpPr txBox="1">
          <a:spLocks noChangeArrowheads="1"/>
        </xdr:cNvSpPr>
      </xdr:nvSpPr>
      <xdr:spPr>
        <a:xfrm>
          <a:off x="3838575" y="161163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600075</xdr:colOff>
      <xdr:row>85</xdr:row>
      <xdr:rowOff>47625</xdr:rowOff>
    </xdr:from>
    <xdr:to>
      <xdr:col>5</xdr:col>
      <xdr:colOff>600075</xdr:colOff>
      <xdr:row>86</xdr:row>
      <xdr:rowOff>142875</xdr:rowOff>
    </xdr:to>
    <xdr:sp>
      <xdr:nvSpPr>
        <xdr:cNvPr id="181" name="Line 424"/>
        <xdr:cNvSpPr>
          <a:spLocks/>
        </xdr:cNvSpPr>
      </xdr:nvSpPr>
      <xdr:spPr>
        <a:xfrm>
          <a:off x="4095750" y="1520190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92</xdr:row>
      <xdr:rowOff>9525</xdr:rowOff>
    </xdr:from>
    <xdr:to>
      <xdr:col>5</xdr:col>
      <xdr:colOff>447675</xdr:colOff>
      <xdr:row>93</xdr:row>
      <xdr:rowOff>133350</xdr:rowOff>
    </xdr:to>
    <xdr:sp>
      <xdr:nvSpPr>
        <xdr:cNvPr id="182" name="Line 425"/>
        <xdr:cNvSpPr>
          <a:spLocks/>
        </xdr:cNvSpPr>
      </xdr:nvSpPr>
      <xdr:spPr>
        <a:xfrm>
          <a:off x="3943350" y="16297275"/>
          <a:ext cx="0" cy="285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86</xdr:row>
      <xdr:rowOff>152400</xdr:rowOff>
    </xdr:from>
    <xdr:to>
      <xdr:col>5</xdr:col>
      <xdr:colOff>438150</xdr:colOff>
      <xdr:row>91</xdr:row>
      <xdr:rowOff>0</xdr:rowOff>
    </xdr:to>
    <xdr:sp>
      <xdr:nvSpPr>
        <xdr:cNvPr id="183" name="Line 426"/>
        <xdr:cNvSpPr>
          <a:spLocks/>
        </xdr:cNvSpPr>
      </xdr:nvSpPr>
      <xdr:spPr>
        <a:xfrm flipV="1">
          <a:off x="3933825" y="15468600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85</xdr:row>
      <xdr:rowOff>104775</xdr:rowOff>
    </xdr:from>
    <xdr:to>
      <xdr:col>9</xdr:col>
      <xdr:colOff>123825</xdr:colOff>
      <xdr:row>85</xdr:row>
      <xdr:rowOff>104775</xdr:rowOff>
    </xdr:to>
    <xdr:sp>
      <xdr:nvSpPr>
        <xdr:cNvPr id="184" name="Line 427"/>
        <xdr:cNvSpPr>
          <a:spLocks/>
        </xdr:cNvSpPr>
      </xdr:nvSpPr>
      <xdr:spPr>
        <a:xfrm>
          <a:off x="5495925" y="152590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85</xdr:row>
      <xdr:rowOff>95250</xdr:rowOff>
    </xdr:from>
    <xdr:to>
      <xdr:col>6</xdr:col>
      <xdr:colOff>609600</xdr:colOff>
      <xdr:row>85</xdr:row>
      <xdr:rowOff>95250</xdr:rowOff>
    </xdr:to>
    <xdr:sp>
      <xdr:nvSpPr>
        <xdr:cNvPr id="185" name="Line 428"/>
        <xdr:cNvSpPr>
          <a:spLocks/>
        </xdr:cNvSpPr>
      </xdr:nvSpPr>
      <xdr:spPr>
        <a:xfrm flipH="1" flipV="1">
          <a:off x="4143375" y="15249525"/>
          <a:ext cx="695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200</xdr:row>
      <xdr:rowOff>0</xdr:rowOff>
    </xdr:from>
    <xdr:to>
      <xdr:col>3</xdr:col>
      <xdr:colOff>295275</xdr:colOff>
      <xdr:row>200</xdr:row>
      <xdr:rowOff>0</xdr:rowOff>
    </xdr:to>
    <xdr:sp>
      <xdr:nvSpPr>
        <xdr:cNvPr id="186" name="Line 433"/>
        <xdr:cNvSpPr>
          <a:spLocks/>
        </xdr:cNvSpPr>
      </xdr:nvSpPr>
      <xdr:spPr>
        <a:xfrm>
          <a:off x="2286000" y="2832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200</xdr:row>
      <xdr:rowOff>0</xdr:rowOff>
    </xdr:from>
    <xdr:to>
      <xdr:col>5</xdr:col>
      <xdr:colOff>476250</xdr:colOff>
      <xdr:row>200</xdr:row>
      <xdr:rowOff>0</xdr:rowOff>
    </xdr:to>
    <xdr:sp>
      <xdr:nvSpPr>
        <xdr:cNvPr id="187" name="Line 434"/>
        <xdr:cNvSpPr>
          <a:spLocks/>
        </xdr:cNvSpPr>
      </xdr:nvSpPr>
      <xdr:spPr>
        <a:xfrm>
          <a:off x="3971925" y="28327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179</xdr:row>
      <xdr:rowOff>180975</xdr:rowOff>
    </xdr:from>
    <xdr:to>
      <xdr:col>9</xdr:col>
      <xdr:colOff>114300</xdr:colOff>
      <xdr:row>179</xdr:row>
      <xdr:rowOff>180975</xdr:rowOff>
    </xdr:to>
    <xdr:sp>
      <xdr:nvSpPr>
        <xdr:cNvPr id="188" name="Line 444"/>
        <xdr:cNvSpPr>
          <a:spLocks/>
        </xdr:cNvSpPr>
      </xdr:nvSpPr>
      <xdr:spPr>
        <a:xfrm>
          <a:off x="5448300" y="283273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113</xdr:row>
      <xdr:rowOff>190500</xdr:rowOff>
    </xdr:from>
    <xdr:to>
      <xdr:col>3</xdr:col>
      <xdr:colOff>247650</xdr:colOff>
      <xdr:row>115</xdr:row>
      <xdr:rowOff>95250</xdr:rowOff>
    </xdr:to>
    <xdr:sp>
      <xdr:nvSpPr>
        <xdr:cNvPr id="189" name="AutoShape 447"/>
        <xdr:cNvSpPr>
          <a:spLocks/>
        </xdr:cNvSpPr>
      </xdr:nvSpPr>
      <xdr:spPr>
        <a:xfrm>
          <a:off x="1419225" y="19945350"/>
          <a:ext cx="819150" cy="285750"/>
        </a:xfrm>
        <a:prstGeom prst="can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83</xdr:row>
      <xdr:rowOff>0</xdr:rowOff>
    </xdr:from>
    <xdr:to>
      <xdr:col>8</xdr:col>
      <xdr:colOff>85725</xdr:colOff>
      <xdr:row>84</xdr:row>
      <xdr:rowOff>19050</xdr:rowOff>
    </xdr:to>
    <xdr:sp>
      <xdr:nvSpPr>
        <xdr:cNvPr id="190" name="TextBox 448"/>
        <xdr:cNvSpPr txBox="1">
          <a:spLocks noChangeArrowheads="1"/>
        </xdr:cNvSpPr>
      </xdr:nvSpPr>
      <xdr:spPr>
        <a:xfrm>
          <a:off x="4257675" y="14830425"/>
          <a:ext cx="1295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Length of the Stand </a:t>
          </a:r>
        </a:p>
      </xdr:txBody>
    </xdr:sp>
    <xdr:clientData/>
  </xdr:twoCellAnchor>
  <xdr:twoCellAnchor>
    <xdr:from>
      <xdr:col>7</xdr:col>
      <xdr:colOff>123825</xdr:colOff>
      <xdr:row>90</xdr:row>
      <xdr:rowOff>57150</xdr:rowOff>
    </xdr:from>
    <xdr:to>
      <xdr:col>7</xdr:col>
      <xdr:colOff>438150</xdr:colOff>
      <xdr:row>92</xdr:row>
      <xdr:rowOff>38100</xdr:rowOff>
    </xdr:to>
    <xdr:sp>
      <xdr:nvSpPr>
        <xdr:cNvPr id="191" name="Rectangle 449"/>
        <xdr:cNvSpPr>
          <a:spLocks/>
        </xdr:cNvSpPr>
      </xdr:nvSpPr>
      <xdr:spPr>
        <a:xfrm>
          <a:off x="4981575" y="16021050"/>
          <a:ext cx="314325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83</xdr:row>
      <xdr:rowOff>47625</xdr:rowOff>
    </xdr:from>
    <xdr:to>
      <xdr:col>2</xdr:col>
      <xdr:colOff>609600</xdr:colOff>
      <xdr:row>91</xdr:row>
      <xdr:rowOff>114300</xdr:rowOff>
    </xdr:to>
    <xdr:sp>
      <xdr:nvSpPr>
        <xdr:cNvPr id="192" name="AutoShape 454"/>
        <xdr:cNvSpPr>
          <a:spLocks/>
        </xdr:cNvSpPr>
      </xdr:nvSpPr>
      <xdr:spPr>
        <a:xfrm>
          <a:off x="1143000" y="14878050"/>
          <a:ext cx="847725" cy="1362075"/>
        </a:xfrm>
        <a:prstGeom prst="ca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88</xdr:row>
      <xdr:rowOff>114300</xdr:rowOff>
    </xdr:from>
    <xdr:to>
      <xdr:col>2</xdr:col>
      <xdr:colOff>361950</xdr:colOff>
      <xdr:row>90</xdr:row>
      <xdr:rowOff>76200</xdr:rowOff>
    </xdr:to>
    <xdr:sp>
      <xdr:nvSpPr>
        <xdr:cNvPr id="193" name="Rectangle 459"/>
        <xdr:cNvSpPr>
          <a:spLocks/>
        </xdr:cNvSpPr>
      </xdr:nvSpPr>
      <xdr:spPr>
        <a:xfrm>
          <a:off x="1419225" y="15754350"/>
          <a:ext cx="3238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90</xdr:row>
      <xdr:rowOff>66675</xdr:rowOff>
    </xdr:from>
    <xdr:to>
      <xdr:col>2</xdr:col>
      <xdr:colOff>352425</xdr:colOff>
      <xdr:row>94</xdr:row>
      <xdr:rowOff>9525</xdr:rowOff>
    </xdr:to>
    <xdr:sp>
      <xdr:nvSpPr>
        <xdr:cNvPr id="194" name="Line 461"/>
        <xdr:cNvSpPr>
          <a:spLocks/>
        </xdr:cNvSpPr>
      </xdr:nvSpPr>
      <xdr:spPr>
        <a:xfrm>
          <a:off x="1733550" y="16030575"/>
          <a:ext cx="0" cy="5905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90</xdr:row>
      <xdr:rowOff>76200</xdr:rowOff>
    </xdr:from>
    <xdr:to>
      <xdr:col>2</xdr:col>
      <xdr:colOff>38100</xdr:colOff>
      <xdr:row>94</xdr:row>
      <xdr:rowOff>19050</xdr:rowOff>
    </xdr:to>
    <xdr:sp>
      <xdr:nvSpPr>
        <xdr:cNvPr id="195" name="Line 462"/>
        <xdr:cNvSpPr>
          <a:spLocks/>
        </xdr:cNvSpPr>
      </xdr:nvSpPr>
      <xdr:spPr>
        <a:xfrm>
          <a:off x="1419225" y="16040100"/>
          <a:ext cx="0" cy="5905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115</xdr:row>
      <xdr:rowOff>152400</xdr:rowOff>
    </xdr:from>
    <xdr:to>
      <xdr:col>6</xdr:col>
      <xdr:colOff>552450</xdr:colOff>
      <xdr:row>116</xdr:row>
      <xdr:rowOff>152400</xdr:rowOff>
    </xdr:to>
    <xdr:sp>
      <xdr:nvSpPr>
        <xdr:cNvPr id="196" name="TextBox 463"/>
        <xdr:cNvSpPr txBox="1">
          <a:spLocks noChangeArrowheads="1"/>
        </xdr:cNvSpPr>
      </xdr:nvSpPr>
      <xdr:spPr>
        <a:xfrm>
          <a:off x="4524375" y="2028825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571500</xdr:colOff>
      <xdr:row>117</xdr:row>
      <xdr:rowOff>9525</xdr:rowOff>
    </xdr:from>
    <xdr:to>
      <xdr:col>7</xdr:col>
      <xdr:colOff>304800</xdr:colOff>
      <xdr:row>118</xdr:row>
      <xdr:rowOff>47625</xdr:rowOff>
    </xdr:to>
    <xdr:sp>
      <xdr:nvSpPr>
        <xdr:cNvPr id="197" name="Rectangle 464"/>
        <xdr:cNvSpPr>
          <a:spLocks/>
        </xdr:cNvSpPr>
      </xdr:nvSpPr>
      <xdr:spPr>
        <a:xfrm>
          <a:off x="3209925" y="20469225"/>
          <a:ext cx="1952625" cy="200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116</xdr:row>
      <xdr:rowOff>85725</xdr:rowOff>
    </xdr:from>
    <xdr:to>
      <xdr:col>6</xdr:col>
      <xdr:colOff>0</xdr:colOff>
      <xdr:row>116</xdr:row>
      <xdr:rowOff>85725</xdr:rowOff>
    </xdr:to>
    <xdr:sp>
      <xdr:nvSpPr>
        <xdr:cNvPr id="198" name="Line 465"/>
        <xdr:cNvSpPr>
          <a:spLocks/>
        </xdr:cNvSpPr>
      </xdr:nvSpPr>
      <xdr:spPr>
        <a:xfrm flipH="1">
          <a:off x="3248025" y="20383500"/>
          <a:ext cx="981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116</xdr:row>
      <xdr:rowOff>47625</xdr:rowOff>
    </xdr:from>
    <xdr:to>
      <xdr:col>7</xdr:col>
      <xdr:colOff>314325</xdr:colOff>
      <xdr:row>116</xdr:row>
      <xdr:rowOff>47625</xdr:rowOff>
    </xdr:to>
    <xdr:sp>
      <xdr:nvSpPr>
        <xdr:cNvPr id="199" name="Line 466"/>
        <xdr:cNvSpPr>
          <a:spLocks/>
        </xdr:cNvSpPr>
      </xdr:nvSpPr>
      <xdr:spPr>
        <a:xfrm>
          <a:off x="4781550" y="20345400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117</xdr:row>
      <xdr:rowOff>0</xdr:rowOff>
    </xdr:from>
    <xdr:to>
      <xdr:col>7</xdr:col>
      <xdr:colOff>600075</xdr:colOff>
      <xdr:row>117</xdr:row>
      <xdr:rowOff>0</xdr:rowOff>
    </xdr:to>
    <xdr:sp>
      <xdr:nvSpPr>
        <xdr:cNvPr id="200" name="Line 467"/>
        <xdr:cNvSpPr>
          <a:spLocks/>
        </xdr:cNvSpPr>
      </xdr:nvSpPr>
      <xdr:spPr>
        <a:xfrm flipH="1">
          <a:off x="5162550" y="20459700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118</xdr:row>
      <xdr:rowOff>38100</xdr:rowOff>
    </xdr:from>
    <xdr:to>
      <xdr:col>7</xdr:col>
      <xdr:colOff>590550</xdr:colOff>
      <xdr:row>118</xdr:row>
      <xdr:rowOff>38100</xdr:rowOff>
    </xdr:to>
    <xdr:sp>
      <xdr:nvSpPr>
        <xdr:cNvPr id="201" name="Line 468"/>
        <xdr:cNvSpPr>
          <a:spLocks/>
        </xdr:cNvSpPr>
      </xdr:nvSpPr>
      <xdr:spPr>
        <a:xfrm flipH="1">
          <a:off x="5153025" y="206597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115</xdr:row>
      <xdr:rowOff>133350</xdr:rowOff>
    </xdr:from>
    <xdr:to>
      <xdr:col>7</xdr:col>
      <xdr:colOff>561975</xdr:colOff>
      <xdr:row>116</xdr:row>
      <xdr:rowOff>142875</xdr:rowOff>
    </xdr:to>
    <xdr:sp>
      <xdr:nvSpPr>
        <xdr:cNvPr id="202" name="Line 470"/>
        <xdr:cNvSpPr>
          <a:spLocks/>
        </xdr:cNvSpPr>
      </xdr:nvSpPr>
      <xdr:spPr>
        <a:xfrm>
          <a:off x="5410200" y="20269200"/>
          <a:ext cx="9525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118</xdr:row>
      <xdr:rowOff>38100</xdr:rowOff>
    </xdr:from>
    <xdr:to>
      <xdr:col>7</xdr:col>
      <xdr:colOff>523875</xdr:colOff>
      <xdr:row>119</xdr:row>
      <xdr:rowOff>66675</xdr:rowOff>
    </xdr:to>
    <xdr:sp>
      <xdr:nvSpPr>
        <xdr:cNvPr id="203" name="Line 471"/>
        <xdr:cNvSpPr>
          <a:spLocks/>
        </xdr:cNvSpPr>
      </xdr:nvSpPr>
      <xdr:spPr>
        <a:xfrm flipV="1">
          <a:off x="5381625" y="206597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115</xdr:row>
      <xdr:rowOff>142875</xdr:rowOff>
    </xdr:from>
    <xdr:to>
      <xdr:col>7</xdr:col>
      <xdr:colOff>295275</xdr:colOff>
      <xdr:row>117</xdr:row>
      <xdr:rowOff>9525</xdr:rowOff>
    </xdr:to>
    <xdr:sp>
      <xdr:nvSpPr>
        <xdr:cNvPr id="204" name="Line 473"/>
        <xdr:cNvSpPr>
          <a:spLocks/>
        </xdr:cNvSpPr>
      </xdr:nvSpPr>
      <xdr:spPr>
        <a:xfrm flipH="1">
          <a:off x="5153025" y="202787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115</xdr:row>
      <xdr:rowOff>142875</xdr:rowOff>
    </xdr:from>
    <xdr:to>
      <xdr:col>4</xdr:col>
      <xdr:colOff>590550</xdr:colOff>
      <xdr:row>117</xdr:row>
      <xdr:rowOff>9525</xdr:rowOff>
    </xdr:to>
    <xdr:sp>
      <xdr:nvSpPr>
        <xdr:cNvPr id="205" name="Line 477"/>
        <xdr:cNvSpPr>
          <a:spLocks/>
        </xdr:cNvSpPr>
      </xdr:nvSpPr>
      <xdr:spPr>
        <a:xfrm flipH="1">
          <a:off x="3228975" y="202787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117</xdr:row>
      <xdr:rowOff>76200</xdr:rowOff>
    </xdr:from>
    <xdr:to>
      <xdr:col>3</xdr:col>
      <xdr:colOff>0</xdr:colOff>
      <xdr:row>119</xdr:row>
      <xdr:rowOff>152400</xdr:rowOff>
    </xdr:to>
    <xdr:sp>
      <xdr:nvSpPr>
        <xdr:cNvPr id="206" name="AutoShape 478"/>
        <xdr:cNvSpPr>
          <a:spLocks/>
        </xdr:cNvSpPr>
      </xdr:nvSpPr>
      <xdr:spPr>
        <a:xfrm flipV="1">
          <a:off x="1733550" y="20535900"/>
          <a:ext cx="257175" cy="400050"/>
        </a:xfrm>
        <a:prstGeom prst="curvedLef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117</xdr:row>
      <xdr:rowOff>76200</xdr:rowOff>
    </xdr:from>
    <xdr:to>
      <xdr:col>2</xdr:col>
      <xdr:colOff>285750</xdr:colOff>
      <xdr:row>119</xdr:row>
      <xdr:rowOff>152400</xdr:rowOff>
    </xdr:to>
    <xdr:sp>
      <xdr:nvSpPr>
        <xdr:cNvPr id="207" name="AutoShape 480"/>
        <xdr:cNvSpPr>
          <a:spLocks/>
        </xdr:cNvSpPr>
      </xdr:nvSpPr>
      <xdr:spPr>
        <a:xfrm flipH="1" flipV="1">
          <a:off x="1314450" y="20535900"/>
          <a:ext cx="352425" cy="400050"/>
        </a:xfrm>
        <a:prstGeom prst="curvedLef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116</xdr:row>
      <xdr:rowOff>9525</xdr:rowOff>
    </xdr:from>
    <xdr:to>
      <xdr:col>2</xdr:col>
      <xdr:colOff>571500</xdr:colOff>
      <xdr:row>116</xdr:row>
      <xdr:rowOff>142875</xdr:rowOff>
    </xdr:to>
    <xdr:sp>
      <xdr:nvSpPr>
        <xdr:cNvPr id="208" name="TextBox 481"/>
        <xdr:cNvSpPr txBox="1">
          <a:spLocks noChangeArrowheads="1"/>
        </xdr:cNvSpPr>
      </xdr:nvSpPr>
      <xdr:spPr>
        <a:xfrm>
          <a:off x="1676400" y="20307300"/>
          <a:ext cx="2762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504825</xdr:colOff>
      <xdr:row>113</xdr:row>
      <xdr:rowOff>209550</xdr:rowOff>
    </xdr:from>
    <xdr:to>
      <xdr:col>2</xdr:col>
      <xdr:colOff>28575</xdr:colOff>
      <xdr:row>115</xdr:row>
      <xdr:rowOff>9525</xdr:rowOff>
    </xdr:to>
    <xdr:sp>
      <xdr:nvSpPr>
        <xdr:cNvPr id="209" name="TextBox 482"/>
        <xdr:cNvSpPr txBox="1">
          <a:spLocks noChangeArrowheads="1"/>
        </xdr:cNvSpPr>
      </xdr:nvSpPr>
      <xdr:spPr>
        <a:xfrm>
          <a:off x="1114425" y="19964400"/>
          <a:ext cx="295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552450</xdr:colOff>
      <xdr:row>114</xdr:row>
      <xdr:rowOff>123825</xdr:rowOff>
    </xdr:from>
    <xdr:to>
      <xdr:col>3</xdr:col>
      <xdr:colOff>200025</xdr:colOff>
      <xdr:row>114</xdr:row>
      <xdr:rowOff>123825</xdr:rowOff>
    </xdr:to>
    <xdr:sp>
      <xdr:nvSpPr>
        <xdr:cNvPr id="210" name="Line 483"/>
        <xdr:cNvSpPr>
          <a:spLocks/>
        </xdr:cNvSpPr>
      </xdr:nvSpPr>
      <xdr:spPr>
        <a:xfrm>
          <a:off x="1933575" y="20107275"/>
          <a:ext cx="25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114</xdr:row>
      <xdr:rowOff>38100</xdr:rowOff>
    </xdr:from>
    <xdr:to>
      <xdr:col>2</xdr:col>
      <xdr:colOff>533400</xdr:colOff>
      <xdr:row>115</xdr:row>
      <xdr:rowOff>38100</xdr:rowOff>
    </xdr:to>
    <xdr:sp>
      <xdr:nvSpPr>
        <xdr:cNvPr id="211" name="TextBox 484"/>
        <xdr:cNvSpPr txBox="1">
          <a:spLocks noChangeArrowheads="1"/>
        </xdr:cNvSpPr>
      </xdr:nvSpPr>
      <xdr:spPr>
        <a:xfrm>
          <a:off x="1781175" y="200215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57150</xdr:colOff>
      <xdr:row>114</xdr:row>
      <xdr:rowOff>123825</xdr:rowOff>
    </xdr:from>
    <xdr:to>
      <xdr:col>2</xdr:col>
      <xdr:colOff>409575</xdr:colOff>
      <xdr:row>114</xdr:row>
      <xdr:rowOff>123825</xdr:rowOff>
    </xdr:to>
    <xdr:sp>
      <xdr:nvSpPr>
        <xdr:cNvPr id="212" name="Line 485"/>
        <xdr:cNvSpPr>
          <a:spLocks/>
        </xdr:cNvSpPr>
      </xdr:nvSpPr>
      <xdr:spPr>
        <a:xfrm flipH="1">
          <a:off x="1438275" y="2010727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129</xdr:row>
      <xdr:rowOff>0</xdr:rowOff>
    </xdr:from>
    <xdr:to>
      <xdr:col>7</xdr:col>
      <xdr:colOff>504825</xdr:colOff>
      <xdr:row>129</xdr:row>
      <xdr:rowOff>0</xdr:rowOff>
    </xdr:to>
    <xdr:sp>
      <xdr:nvSpPr>
        <xdr:cNvPr id="213" name="Line 486"/>
        <xdr:cNvSpPr>
          <a:spLocks/>
        </xdr:cNvSpPr>
      </xdr:nvSpPr>
      <xdr:spPr>
        <a:xfrm>
          <a:off x="1600200" y="22507575"/>
          <a:ext cx="376237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117</xdr:row>
      <xdr:rowOff>19050</xdr:rowOff>
    </xdr:from>
    <xdr:to>
      <xdr:col>8</xdr:col>
      <xdr:colOff>247650</xdr:colOff>
      <xdr:row>118</xdr:row>
      <xdr:rowOff>0</xdr:rowOff>
    </xdr:to>
    <xdr:sp>
      <xdr:nvSpPr>
        <xdr:cNvPr id="214" name="TextBox 487"/>
        <xdr:cNvSpPr txBox="1">
          <a:spLocks noChangeArrowheads="1"/>
        </xdr:cNvSpPr>
      </xdr:nvSpPr>
      <xdr:spPr>
        <a:xfrm>
          <a:off x="5476875" y="204787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7</xdr:col>
      <xdr:colOff>200025</xdr:colOff>
      <xdr:row>100</xdr:row>
      <xdr:rowOff>9525</xdr:rowOff>
    </xdr:from>
    <xdr:to>
      <xdr:col>7</xdr:col>
      <xdr:colOff>428625</xdr:colOff>
      <xdr:row>101</xdr:row>
      <xdr:rowOff>0</xdr:rowOff>
    </xdr:to>
    <xdr:sp>
      <xdr:nvSpPr>
        <xdr:cNvPr id="215" name="TextBox 489"/>
        <xdr:cNvSpPr txBox="1">
          <a:spLocks noChangeArrowheads="1"/>
        </xdr:cNvSpPr>
      </xdr:nvSpPr>
      <xdr:spPr>
        <a:xfrm>
          <a:off x="5057775" y="1759267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190500</xdr:colOff>
      <xdr:row>100</xdr:row>
      <xdr:rowOff>9525</xdr:rowOff>
    </xdr:from>
    <xdr:to>
      <xdr:col>6</xdr:col>
      <xdr:colOff>323850</xdr:colOff>
      <xdr:row>101</xdr:row>
      <xdr:rowOff>0</xdr:rowOff>
    </xdr:to>
    <xdr:sp>
      <xdr:nvSpPr>
        <xdr:cNvPr id="216" name="TextBox 490"/>
        <xdr:cNvSpPr txBox="1">
          <a:spLocks noChangeArrowheads="1"/>
        </xdr:cNvSpPr>
      </xdr:nvSpPr>
      <xdr:spPr>
        <a:xfrm>
          <a:off x="4419600" y="175926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6</xdr:col>
      <xdr:colOff>257175</xdr:colOff>
      <xdr:row>98</xdr:row>
      <xdr:rowOff>123825</xdr:rowOff>
    </xdr:from>
    <xdr:to>
      <xdr:col>7</xdr:col>
      <xdr:colOff>171450</xdr:colOff>
      <xdr:row>98</xdr:row>
      <xdr:rowOff>123825</xdr:rowOff>
    </xdr:to>
    <xdr:sp>
      <xdr:nvSpPr>
        <xdr:cNvPr id="217" name="Line 493"/>
        <xdr:cNvSpPr>
          <a:spLocks/>
        </xdr:cNvSpPr>
      </xdr:nvSpPr>
      <xdr:spPr>
        <a:xfrm flipH="1" flipV="1">
          <a:off x="4486275" y="1738312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102</xdr:row>
      <xdr:rowOff>95250</xdr:rowOff>
    </xdr:from>
    <xdr:to>
      <xdr:col>7</xdr:col>
      <xdr:colOff>161925</xdr:colOff>
      <xdr:row>102</xdr:row>
      <xdr:rowOff>95250</xdr:rowOff>
    </xdr:to>
    <xdr:sp>
      <xdr:nvSpPr>
        <xdr:cNvPr id="218" name="Line 496"/>
        <xdr:cNvSpPr>
          <a:spLocks/>
        </xdr:cNvSpPr>
      </xdr:nvSpPr>
      <xdr:spPr>
        <a:xfrm flipH="1" flipV="1">
          <a:off x="4476750" y="18002250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98</xdr:row>
      <xdr:rowOff>104775</xdr:rowOff>
    </xdr:from>
    <xdr:to>
      <xdr:col>7</xdr:col>
      <xdr:colOff>114300</xdr:colOff>
      <xdr:row>100</xdr:row>
      <xdr:rowOff>19050</xdr:rowOff>
    </xdr:to>
    <xdr:sp>
      <xdr:nvSpPr>
        <xdr:cNvPr id="219" name="Line 497"/>
        <xdr:cNvSpPr>
          <a:spLocks/>
        </xdr:cNvSpPr>
      </xdr:nvSpPr>
      <xdr:spPr>
        <a:xfrm flipV="1">
          <a:off x="4972050" y="17364075"/>
          <a:ext cx="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101</xdr:row>
      <xdr:rowOff>19050</xdr:rowOff>
    </xdr:from>
    <xdr:to>
      <xdr:col>7</xdr:col>
      <xdr:colOff>114300</xdr:colOff>
      <xdr:row>102</xdr:row>
      <xdr:rowOff>85725</xdr:rowOff>
    </xdr:to>
    <xdr:sp>
      <xdr:nvSpPr>
        <xdr:cNvPr id="220" name="Line 498"/>
        <xdr:cNvSpPr>
          <a:spLocks/>
        </xdr:cNvSpPr>
      </xdr:nvSpPr>
      <xdr:spPr>
        <a:xfrm>
          <a:off x="4972050" y="17764125"/>
          <a:ext cx="0" cy="228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98</xdr:row>
      <xdr:rowOff>123825</xdr:rowOff>
    </xdr:from>
    <xdr:to>
      <xdr:col>6</xdr:col>
      <xdr:colOff>600075</xdr:colOff>
      <xdr:row>102</xdr:row>
      <xdr:rowOff>85725</xdr:rowOff>
    </xdr:to>
    <xdr:sp>
      <xdr:nvSpPr>
        <xdr:cNvPr id="221" name="Oval 499"/>
        <xdr:cNvSpPr>
          <a:spLocks/>
        </xdr:cNvSpPr>
      </xdr:nvSpPr>
      <xdr:spPr>
        <a:xfrm>
          <a:off x="4124325" y="17383125"/>
          <a:ext cx="704850" cy="6096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100</xdr:row>
      <xdr:rowOff>95250</xdr:rowOff>
    </xdr:from>
    <xdr:to>
      <xdr:col>6</xdr:col>
      <xdr:colOff>590550</xdr:colOff>
      <xdr:row>100</xdr:row>
      <xdr:rowOff>95250</xdr:rowOff>
    </xdr:to>
    <xdr:sp>
      <xdr:nvSpPr>
        <xdr:cNvPr id="222" name="Line 500"/>
        <xdr:cNvSpPr>
          <a:spLocks/>
        </xdr:cNvSpPr>
      </xdr:nvSpPr>
      <xdr:spPr>
        <a:xfrm>
          <a:off x="4581525" y="17678400"/>
          <a:ext cx="238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100</xdr:row>
      <xdr:rowOff>85725</xdr:rowOff>
    </xdr:from>
    <xdr:to>
      <xdr:col>6</xdr:col>
      <xdr:colOff>142875</xdr:colOff>
      <xdr:row>100</xdr:row>
      <xdr:rowOff>85725</xdr:rowOff>
    </xdr:to>
    <xdr:sp>
      <xdr:nvSpPr>
        <xdr:cNvPr id="223" name="Line 501"/>
        <xdr:cNvSpPr>
          <a:spLocks/>
        </xdr:cNvSpPr>
      </xdr:nvSpPr>
      <xdr:spPr>
        <a:xfrm flipH="1">
          <a:off x="4133850" y="17668875"/>
          <a:ext cx="238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100</xdr:row>
      <xdr:rowOff>0</xdr:rowOff>
    </xdr:from>
    <xdr:to>
      <xdr:col>6</xdr:col>
      <xdr:colOff>323850</xdr:colOff>
      <xdr:row>100</xdr:row>
      <xdr:rowOff>152400</xdr:rowOff>
    </xdr:to>
    <xdr:sp>
      <xdr:nvSpPr>
        <xdr:cNvPr id="224" name="TextBox 502"/>
        <xdr:cNvSpPr txBox="1">
          <a:spLocks noChangeArrowheads="1"/>
        </xdr:cNvSpPr>
      </xdr:nvSpPr>
      <xdr:spPr>
        <a:xfrm>
          <a:off x="4400550" y="175831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209550</xdr:colOff>
      <xdr:row>134</xdr:row>
      <xdr:rowOff>152400</xdr:rowOff>
    </xdr:from>
    <xdr:to>
      <xdr:col>9</xdr:col>
      <xdr:colOff>466725</xdr:colOff>
      <xdr:row>135</xdr:row>
      <xdr:rowOff>152400</xdr:rowOff>
    </xdr:to>
    <xdr:sp>
      <xdr:nvSpPr>
        <xdr:cNvPr id="225" name="TextBox 503"/>
        <xdr:cNvSpPr txBox="1">
          <a:spLocks noChangeArrowheads="1"/>
        </xdr:cNvSpPr>
      </xdr:nvSpPr>
      <xdr:spPr>
        <a:xfrm>
          <a:off x="6286500" y="2346960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219075</xdr:colOff>
      <xdr:row>134</xdr:row>
      <xdr:rowOff>95250</xdr:rowOff>
    </xdr:from>
    <xdr:to>
      <xdr:col>4</xdr:col>
      <xdr:colOff>238125</xdr:colOff>
      <xdr:row>135</xdr:row>
      <xdr:rowOff>133350</xdr:rowOff>
    </xdr:to>
    <xdr:sp>
      <xdr:nvSpPr>
        <xdr:cNvPr id="226" name="AutoShape 505"/>
        <xdr:cNvSpPr>
          <a:spLocks/>
        </xdr:cNvSpPr>
      </xdr:nvSpPr>
      <xdr:spPr>
        <a:xfrm>
          <a:off x="1600200" y="23412450"/>
          <a:ext cx="1276350" cy="200025"/>
        </a:xfrm>
        <a:prstGeom prst="rtTriangle">
          <a:avLst/>
        </a:prstGeom>
        <a:solidFill>
          <a:srgbClr val="9999FF"/>
        </a:solidFill>
        <a:ln w="1905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134</xdr:row>
      <xdr:rowOff>85725</xdr:rowOff>
    </xdr:from>
    <xdr:to>
      <xdr:col>7</xdr:col>
      <xdr:colOff>457200</xdr:colOff>
      <xdr:row>135</xdr:row>
      <xdr:rowOff>152400</xdr:rowOff>
    </xdr:to>
    <xdr:sp>
      <xdr:nvSpPr>
        <xdr:cNvPr id="227" name="AutoShape 506"/>
        <xdr:cNvSpPr>
          <a:spLocks/>
        </xdr:cNvSpPr>
      </xdr:nvSpPr>
      <xdr:spPr>
        <a:xfrm flipH="1">
          <a:off x="3876675" y="23402925"/>
          <a:ext cx="1438275" cy="228600"/>
        </a:xfrm>
        <a:prstGeom prst="rtTriangle">
          <a:avLst/>
        </a:prstGeom>
        <a:solidFill>
          <a:srgbClr val="9999FF"/>
        </a:solidFill>
        <a:ln w="1905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134</xdr:row>
      <xdr:rowOff>66675</xdr:rowOff>
    </xdr:from>
    <xdr:to>
      <xdr:col>4</xdr:col>
      <xdr:colOff>381000</xdr:colOff>
      <xdr:row>135</xdr:row>
      <xdr:rowOff>152400</xdr:rowOff>
    </xdr:to>
    <xdr:sp>
      <xdr:nvSpPr>
        <xdr:cNvPr id="228" name="Line 507"/>
        <xdr:cNvSpPr>
          <a:spLocks/>
        </xdr:cNvSpPr>
      </xdr:nvSpPr>
      <xdr:spPr>
        <a:xfrm>
          <a:off x="1600200" y="23383875"/>
          <a:ext cx="1419225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134</xdr:row>
      <xdr:rowOff>66675</xdr:rowOff>
    </xdr:from>
    <xdr:to>
      <xdr:col>8</xdr:col>
      <xdr:colOff>152400</xdr:colOff>
      <xdr:row>134</xdr:row>
      <xdr:rowOff>66675</xdr:rowOff>
    </xdr:to>
    <xdr:sp>
      <xdr:nvSpPr>
        <xdr:cNvPr id="229" name="Line 508"/>
        <xdr:cNvSpPr>
          <a:spLocks/>
        </xdr:cNvSpPr>
      </xdr:nvSpPr>
      <xdr:spPr>
        <a:xfrm flipH="1">
          <a:off x="5324475" y="2338387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135</xdr:row>
      <xdr:rowOff>152400</xdr:rowOff>
    </xdr:from>
    <xdr:to>
      <xdr:col>8</xdr:col>
      <xdr:colOff>161925</xdr:colOff>
      <xdr:row>135</xdr:row>
      <xdr:rowOff>152400</xdr:rowOff>
    </xdr:to>
    <xdr:sp>
      <xdr:nvSpPr>
        <xdr:cNvPr id="230" name="Line 509"/>
        <xdr:cNvSpPr>
          <a:spLocks/>
        </xdr:cNvSpPr>
      </xdr:nvSpPr>
      <xdr:spPr>
        <a:xfrm flipH="1">
          <a:off x="5334000" y="236315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134</xdr:row>
      <xdr:rowOff>76200</xdr:rowOff>
    </xdr:from>
    <xdr:to>
      <xdr:col>7</xdr:col>
      <xdr:colOff>552450</xdr:colOff>
      <xdr:row>136</xdr:row>
      <xdr:rowOff>9525</xdr:rowOff>
    </xdr:to>
    <xdr:sp>
      <xdr:nvSpPr>
        <xdr:cNvPr id="231" name="Line 510"/>
        <xdr:cNvSpPr>
          <a:spLocks/>
        </xdr:cNvSpPr>
      </xdr:nvSpPr>
      <xdr:spPr>
        <a:xfrm>
          <a:off x="5410200" y="2339340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134</xdr:row>
      <xdr:rowOff>66675</xdr:rowOff>
    </xdr:from>
    <xdr:to>
      <xdr:col>2</xdr:col>
      <xdr:colOff>219075</xdr:colOff>
      <xdr:row>136</xdr:row>
      <xdr:rowOff>9525</xdr:rowOff>
    </xdr:to>
    <xdr:sp>
      <xdr:nvSpPr>
        <xdr:cNvPr id="232" name="Line 511"/>
        <xdr:cNvSpPr>
          <a:spLocks/>
        </xdr:cNvSpPr>
      </xdr:nvSpPr>
      <xdr:spPr>
        <a:xfrm flipH="1">
          <a:off x="1600200" y="23383875"/>
          <a:ext cx="0" cy="266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136</xdr:row>
      <xdr:rowOff>9525</xdr:rowOff>
    </xdr:from>
    <xdr:to>
      <xdr:col>5</xdr:col>
      <xdr:colOff>228600</xdr:colOff>
      <xdr:row>139</xdr:row>
      <xdr:rowOff>133350</xdr:rowOff>
    </xdr:to>
    <xdr:sp>
      <xdr:nvSpPr>
        <xdr:cNvPr id="233" name="Rectangle 512"/>
        <xdr:cNvSpPr>
          <a:spLocks/>
        </xdr:cNvSpPr>
      </xdr:nvSpPr>
      <xdr:spPr>
        <a:xfrm>
          <a:off x="3019425" y="23650575"/>
          <a:ext cx="70485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139</xdr:row>
      <xdr:rowOff>0</xdr:rowOff>
    </xdr:from>
    <xdr:to>
      <xdr:col>5</xdr:col>
      <xdr:colOff>238125</xdr:colOff>
      <xdr:row>139</xdr:row>
      <xdr:rowOff>0</xdr:rowOff>
    </xdr:to>
    <xdr:sp>
      <xdr:nvSpPr>
        <xdr:cNvPr id="234" name="Line 513"/>
        <xdr:cNvSpPr>
          <a:spLocks/>
        </xdr:cNvSpPr>
      </xdr:nvSpPr>
      <xdr:spPr>
        <a:xfrm>
          <a:off x="3038475" y="24126825"/>
          <a:ext cx="6953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131</xdr:row>
      <xdr:rowOff>0</xdr:rowOff>
    </xdr:from>
    <xdr:to>
      <xdr:col>7</xdr:col>
      <xdr:colOff>457200</xdr:colOff>
      <xdr:row>136</xdr:row>
      <xdr:rowOff>9525</xdr:rowOff>
    </xdr:to>
    <xdr:sp>
      <xdr:nvSpPr>
        <xdr:cNvPr id="235" name="Line 514"/>
        <xdr:cNvSpPr>
          <a:spLocks/>
        </xdr:cNvSpPr>
      </xdr:nvSpPr>
      <xdr:spPr>
        <a:xfrm flipH="1">
          <a:off x="5314950" y="22831425"/>
          <a:ext cx="0" cy="819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124</xdr:row>
      <xdr:rowOff>0</xdr:rowOff>
    </xdr:from>
    <xdr:to>
      <xdr:col>5</xdr:col>
      <xdr:colOff>371475</xdr:colOff>
      <xdr:row>124</xdr:row>
      <xdr:rowOff>0</xdr:rowOff>
    </xdr:to>
    <xdr:sp>
      <xdr:nvSpPr>
        <xdr:cNvPr id="236" name="Line 585"/>
        <xdr:cNvSpPr>
          <a:spLocks/>
        </xdr:cNvSpPr>
      </xdr:nvSpPr>
      <xdr:spPr>
        <a:xfrm flipV="1">
          <a:off x="3867150" y="2159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124</xdr:row>
      <xdr:rowOff>0</xdr:rowOff>
    </xdr:from>
    <xdr:to>
      <xdr:col>6</xdr:col>
      <xdr:colOff>238125</xdr:colOff>
      <xdr:row>124</xdr:row>
      <xdr:rowOff>0</xdr:rowOff>
    </xdr:to>
    <xdr:sp>
      <xdr:nvSpPr>
        <xdr:cNvPr id="237" name="Line 586"/>
        <xdr:cNvSpPr>
          <a:spLocks/>
        </xdr:cNvSpPr>
      </xdr:nvSpPr>
      <xdr:spPr>
        <a:xfrm flipV="1">
          <a:off x="4467225" y="2159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124</xdr:row>
      <xdr:rowOff>0</xdr:rowOff>
    </xdr:from>
    <xdr:to>
      <xdr:col>6</xdr:col>
      <xdr:colOff>247650</xdr:colOff>
      <xdr:row>124</xdr:row>
      <xdr:rowOff>0</xdr:rowOff>
    </xdr:to>
    <xdr:sp>
      <xdr:nvSpPr>
        <xdr:cNvPr id="238" name="Line 589"/>
        <xdr:cNvSpPr>
          <a:spLocks/>
        </xdr:cNvSpPr>
      </xdr:nvSpPr>
      <xdr:spPr>
        <a:xfrm>
          <a:off x="4476750" y="2159317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124</xdr:row>
      <xdr:rowOff>0</xdr:rowOff>
    </xdr:from>
    <xdr:to>
      <xdr:col>6</xdr:col>
      <xdr:colOff>466725</xdr:colOff>
      <xdr:row>124</xdr:row>
      <xdr:rowOff>0</xdr:rowOff>
    </xdr:to>
    <xdr:sp>
      <xdr:nvSpPr>
        <xdr:cNvPr id="239" name="Line 590"/>
        <xdr:cNvSpPr>
          <a:spLocks/>
        </xdr:cNvSpPr>
      </xdr:nvSpPr>
      <xdr:spPr>
        <a:xfrm flipV="1">
          <a:off x="4695825" y="21593175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124</xdr:row>
      <xdr:rowOff>0</xdr:rowOff>
    </xdr:from>
    <xdr:to>
      <xdr:col>8</xdr:col>
      <xdr:colOff>352425</xdr:colOff>
      <xdr:row>124</xdr:row>
      <xdr:rowOff>0</xdr:rowOff>
    </xdr:to>
    <xdr:sp>
      <xdr:nvSpPr>
        <xdr:cNvPr id="240" name="Line 591"/>
        <xdr:cNvSpPr>
          <a:spLocks/>
        </xdr:cNvSpPr>
      </xdr:nvSpPr>
      <xdr:spPr>
        <a:xfrm>
          <a:off x="5819775" y="21593175"/>
          <a:ext cx="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124</xdr:row>
      <xdr:rowOff>0</xdr:rowOff>
    </xdr:from>
    <xdr:to>
      <xdr:col>5</xdr:col>
      <xdr:colOff>609600</xdr:colOff>
      <xdr:row>124</xdr:row>
      <xdr:rowOff>0</xdr:rowOff>
    </xdr:to>
    <xdr:sp textlink="$F$133">
      <xdr:nvSpPr>
        <xdr:cNvPr id="241" name="TextBox 592"/>
        <xdr:cNvSpPr txBox="1">
          <a:spLocks noChangeArrowheads="1"/>
        </xdr:cNvSpPr>
      </xdr:nvSpPr>
      <xdr:spPr>
        <a:xfrm>
          <a:off x="3771900" y="21593175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051ae0e4-51de-43d6-99a7-a0a1d724110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  <xdr:twoCellAnchor>
    <xdr:from>
      <xdr:col>7</xdr:col>
      <xdr:colOff>209550</xdr:colOff>
      <xdr:row>124</xdr:row>
      <xdr:rowOff>0</xdr:rowOff>
    </xdr:from>
    <xdr:to>
      <xdr:col>7</xdr:col>
      <xdr:colOff>466725</xdr:colOff>
      <xdr:row>124</xdr:row>
      <xdr:rowOff>0</xdr:rowOff>
    </xdr:to>
    <xdr:sp textlink="$F$134">
      <xdr:nvSpPr>
        <xdr:cNvPr id="242" name="TextBox 594"/>
        <xdr:cNvSpPr txBox="1">
          <a:spLocks noChangeArrowheads="1"/>
        </xdr:cNvSpPr>
      </xdr:nvSpPr>
      <xdr:spPr>
        <a:xfrm>
          <a:off x="5067300" y="215931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b8136029-05af-4811-a4de-4b61299a63b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  <xdr:twoCellAnchor>
    <xdr:from>
      <xdr:col>9</xdr:col>
      <xdr:colOff>180975</xdr:colOff>
      <xdr:row>124</xdr:row>
      <xdr:rowOff>0</xdr:rowOff>
    </xdr:from>
    <xdr:to>
      <xdr:col>10</xdr:col>
      <xdr:colOff>9525</xdr:colOff>
      <xdr:row>124</xdr:row>
      <xdr:rowOff>0</xdr:rowOff>
    </xdr:to>
    <xdr:sp>
      <xdr:nvSpPr>
        <xdr:cNvPr id="243" name="TextBox 596"/>
        <xdr:cNvSpPr txBox="1">
          <a:spLocks noChangeArrowheads="1"/>
        </xdr:cNvSpPr>
      </xdr:nvSpPr>
      <xdr:spPr>
        <a:xfrm>
          <a:off x="6257925" y="2159317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Gap C</a:t>
          </a:r>
        </a:p>
      </xdr:txBody>
    </xdr:sp>
    <xdr:clientData/>
  </xdr:twoCellAnchor>
  <xdr:twoCellAnchor>
    <xdr:from>
      <xdr:col>9</xdr:col>
      <xdr:colOff>171450</xdr:colOff>
      <xdr:row>124</xdr:row>
      <xdr:rowOff>0</xdr:rowOff>
    </xdr:from>
    <xdr:to>
      <xdr:col>10</xdr:col>
      <xdr:colOff>9525</xdr:colOff>
      <xdr:row>124</xdr:row>
      <xdr:rowOff>0</xdr:rowOff>
    </xdr:to>
    <xdr:sp>
      <xdr:nvSpPr>
        <xdr:cNvPr id="244" name="TextBox 598"/>
        <xdr:cNvSpPr txBox="1">
          <a:spLocks noChangeArrowheads="1"/>
        </xdr:cNvSpPr>
      </xdr:nvSpPr>
      <xdr:spPr>
        <a:xfrm>
          <a:off x="6248400" y="215931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D</a:t>
          </a:r>
        </a:p>
      </xdr:txBody>
    </xdr:sp>
    <xdr:clientData/>
  </xdr:twoCellAnchor>
  <xdr:twoCellAnchor>
    <xdr:from>
      <xdr:col>5</xdr:col>
      <xdr:colOff>314325</xdr:colOff>
      <xdr:row>124</xdr:row>
      <xdr:rowOff>0</xdr:rowOff>
    </xdr:from>
    <xdr:to>
      <xdr:col>5</xdr:col>
      <xdr:colOff>733425</xdr:colOff>
      <xdr:row>124</xdr:row>
      <xdr:rowOff>0</xdr:rowOff>
    </xdr:to>
    <xdr:sp>
      <xdr:nvSpPr>
        <xdr:cNvPr id="245" name="TextBox 604"/>
        <xdr:cNvSpPr txBox="1">
          <a:spLocks noChangeArrowheads="1"/>
        </xdr:cNvSpPr>
      </xdr:nvSpPr>
      <xdr:spPr>
        <a:xfrm>
          <a:off x="3810000" y="2159317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Pot D =
  =</a:t>
          </a:r>
        </a:p>
      </xdr:txBody>
    </xdr:sp>
    <xdr:clientData/>
  </xdr:twoCellAnchor>
  <xdr:twoCellAnchor>
    <xdr:from>
      <xdr:col>4</xdr:col>
      <xdr:colOff>76200</xdr:colOff>
      <xdr:row>124</xdr:row>
      <xdr:rowOff>0</xdr:rowOff>
    </xdr:from>
    <xdr:to>
      <xdr:col>5</xdr:col>
      <xdr:colOff>733425</xdr:colOff>
      <xdr:row>124</xdr:row>
      <xdr:rowOff>0</xdr:rowOff>
    </xdr:to>
    <xdr:sp>
      <xdr:nvSpPr>
        <xdr:cNvPr id="246" name="TextBox 605"/>
        <xdr:cNvSpPr txBox="1">
          <a:spLocks noChangeArrowheads="1"/>
        </xdr:cNvSpPr>
      </xdr:nvSpPr>
      <xdr:spPr>
        <a:xfrm>
          <a:off x="2714625" y="21593175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Skirt Circumference =</a:t>
          </a:r>
        </a:p>
      </xdr:txBody>
    </xdr:sp>
    <xdr:clientData/>
  </xdr:twoCellAnchor>
  <xdr:twoCellAnchor>
    <xdr:from>
      <xdr:col>10</xdr:col>
      <xdr:colOff>209550</xdr:colOff>
      <xdr:row>124</xdr:row>
      <xdr:rowOff>0</xdr:rowOff>
    </xdr:from>
    <xdr:to>
      <xdr:col>10</xdr:col>
      <xdr:colOff>466725</xdr:colOff>
      <xdr:row>124</xdr:row>
      <xdr:rowOff>0</xdr:rowOff>
    </xdr:to>
    <xdr:sp>
      <xdr:nvSpPr>
        <xdr:cNvPr id="247" name="TextBox 606"/>
        <xdr:cNvSpPr txBox="1">
          <a:spLocks noChangeArrowheads="1"/>
        </xdr:cNvSpPr>
      </xdr:nvSpPr>
      <xdr:spPr>
        <a:xfrm>
          <a:off x="6915150" y="215931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57150</xdr:colOff>
      <xdr:row>124</xdr:row>
      <xdr:rowOff>0</xdr:rowOff>
    </xdr:from>
    <xdr:to>
      <xdr:col>2</xdr:col>
      <xdr:colOff>600075</xdr:colOff>
      <xdr:row>124</xdr:row>
      <xdr:rowOff>0</xdr:rowOff>
    </xdr:to>
    <xdr:sp>
      <xdr:nvSpPr>
        <xdr:cNvPr id="248" name="TextBox 607"/>
        <xdr:cNvSpPr txBox="1">
          <a:spLocks noChangeArrowheads="1"/>
        </xdr:cNvSpPr>
      </xdr:nvSpPr>
      <xdr:spPr>
        <a:xfrm>
          <a:off x="1438275" y="2159317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Hight of the Skirt</a:t>
          </a:r>
        </a:p>
      </xdr:txBody>
    </xdr:sp>
    <xdr:clientData/>
  </xdr:twoCellAnchor>
  <xdr:twoCellAnchor>
    <xdr:from>
      <xdr:col>10</xdr:col>
      <xdr:colOff>200025</xdr:colOff>
      <xdr:row>124</xdr:row>
      <xdr:rowOff>0</xdr:rowOff>
    </xdr:from>
    <xdr:to>
      <xdr:col>10</xdr:col>
      <xdr:colOff>447675</xdr:colOff>
      <xdr:row>124</xdr:row>
      <xdr:rowOff>0</xdr:rowOff>
    </xdr:to>
    <xdr:sp>
      <xdr:nvSpPr>
        <xdr:cNvPr id="249" name="TextBox 608"/>
        <xdr:cNvSpPr txBox="1">
          <a:spLocks noChangeArrowheads="1"/>
        </xdr:cNvSpPr>
      </xdr:nvSpPr>
      <xdr:spPr>
        <a:xfrm>
          <a:off x="6905625" y="21593175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695325</xdr:colOff>
      <xdr:row>124</xdr:row>
      <xdr:rowOff>0</xdr:rowOff>
    </xdr:from>
    <xdr:to>
      <xdr:col>6</xdr:col>
      <xdr:colOff>95250</xdr:colOff>
      <xdr:row>124</xdr:row>
      <xdr:rowOff>0</xdr:rowOff>
    </xdr:to>
    <xdr:sp>
      <xdr:nvSpPr>
        <xdr:cNvPr id="250" name="TextBox 609"/>
        <xdr:cNvSpPr txBox="1">
          <a:spLocks noChangeArrowheads="1"/>
        </xdr:cNvSpPr>
      </xdr:nvSpPr>
      <xdr:spPr>
        <a:xfrm>
          <a:off x="4191000" y="2159317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cmm</a:t>
          </a:r>
        </a:p>
      </xdr:txBody>
    </xdr:sp>
    <xdr:clientData/>
  </xdr:twoCellAnchor>
  <xdr:twoCellAnchor>
    <xdr:from>
      <xdr:col>7</xdr:col>
      <xdr:colOff>419100</xdr:colOff>
      <xdr:row>124</xdr:row>
      <xdr:rowOff>0</xdr:rowOff>
    </xdr:from>
    <xdr:to>
      <xdr:col>8</xdr:col>
      <xdr:colOff>66675</xdr:colOff>
      <xdr:row>124</xdr:row>
      <xdr:rowOff>0</xdr:rowOff>
    </xdr:to>
    <xdr:sp>
      <xdr:nvSpPr>
        <xdr:cNvPr id="251" name="TextBox 610"/>
        <xdr:cNvSpPr txBox="1">
          <a:spLocks noChangeArrowheads="1"/>
        </xdr:cNvSpPr>
      </xdr:nvSpPr>
      <xdr:spPr>
        <a:xfrm>
          <a:off x="5276850" y="215931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561975</xdr:colOff>
      <xdr:row>124</xdr:row>
      <xdr:rowOff>0</xdr:rowOff>
    </xdr:from>
    <xdr:to>
      <xdr:col>6</xdr:col>
      <xdr:colOff>190500</xdr:colOff>
      <xdr:row>124</xdr:row>
      <xdr:rowOff>0</xdr:rowOff>
    </xdr:to>
    <xdr:sp>
      <xdr:nvSpPr>
        <xdr:cNvPr id="252" name="TextBox 611"/>
        <xdr:cNvSpPr txBox="1">
          <a:spLocks noChangeArrowheads="1"/>
        </xdr:cNvSpPr>
      </xdr:nvSpPr>
      <xdr:spPr>
        <a:xfrm>
          <a:off x="4057650" y="21593175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352425</xdr:colOff>
      <xdr:row>124</xdr:row>
      <xdr:rowOff>0</xdr:rowOff>
    </xdr:from>
    <xdr:to>
      <xdr:col>6</xdr:col>
      <xdr:colOff>609600</xdr:colOff>
      <xdr:row>124</xdr:row>
      <xdr:rowOff>0</xdr:rowOff>
    </xdr:to>
    <xdr:sp>
      <xdr:nvSpPr>
        <xdr:cNvPr id="253" name="TextBox 612"/>
        <xdr:cNvSpPr txBox="1">
          <a:spLocks noChangeArrowheads="1"/>
        </xdr:cNvSpPr>
      </xdr:nvSpPr>
      <xdr:spPr>
        <a:xfrm>
          <a:off x="4581525" y="215931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257175</xdr:colOff>
      <xdr:row>124</xdr:row>
      <xdr:rowOff>0</xdr:rowOff>
    </xdr:from>
    <xdr:to>
      <xdr:col>6</xdr:col>
      <xdr:colOff>514350</xdr:colOff>
      <xdr:row>124</xdr:row>
      <xdr:rowOff>0</xdr:rowOff>
    </xdr:to>
    <xdr:sp>
      <xdr:nvSpPr>
        <xdr:cNvPr id="254" name="TextBox 613"/>
        <xdr:cNvSpPr txBox="1">
          <a:spLocks noChangeArrowheads="1"/>
        </xdr:cNvSpPr>
      </xdr:nvSpPr>
      <xdr:spPr>
        <a:xfrm>
          <a:off x="4486275" y="2159317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7</xdr:col>
      <xdr:colOff>371475</xdr:colOff>
      <xdr:row>124</xdr:row>
      <xdr:rowOff>0</xdr:rowOff>
    </xdr:from>
    <xdr:to>
      <xdr:col>8</xdr:col>
      <xdr:colOff>0</xdr:colOff>
      <xdr:row>124</xdr:row>
      <xdr:rowOff>0</xdr:rowOff>
    </xdr:to>
    <xdr:sp>
      <xdr:nvSpPr>
        <xdr:cNvPr id="255" name="TextBox 614"/>
        <xdr:cNvSpPr txBox="1">
          <a:spLocks noChangeArrowheads="1"/>
        </xdr:cNvSpPr>
      </xdr:nvSpPr>
      <xdr:spPr>
        <a:xfrm>
          <a:off x="5229225" y="2159317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571500</xdr:colOff>
      <xdr:row>124</xdr:row>
      <xdr:rowOff>0</xdr:rowOff>
    </xdr:from>
    <xdr:to>
      <xdr:col>3</xdr:col>
      <xdr:colOff>133350</xdr:colOff>
      <xdr:row>124</xdr:row>
      <xdr:rowOff>0</xdr:rowOff>
    </xdr:to>
    <xdr:sp>
      <xdr:nvSpPr>
        <xdr:cNvPr id="256" name="TextBox 615"/>
        <xdr:cNvSpPr txBox="1">
          <a:spLocks noChangeArrowheads="1"/>
        </xdr:cNvSpPr>
      </xdr:nvSpPr>
      <xdr:spPr>
        <a:xfrm>
          <a:off x="1952625" y="2159317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cmm</a:t>
          </a:r>
        </a:p>
      </xdr:txBody>
    </xdr:sp>
    <xdr:clientData/>
  </xdr:twoCellAnchor>
  <xdr:twoCellAnchor>
    <xdr:from>
      <xdr:col>4</xdr:col>
      <xdr:colOff>466725</xdr:colOff>
      <xdr:row>124</xdr:row>
      <xdr:rowOff>0</xdr:rowOff>
    </xdr:from>
    <xdr:to>
      <xdr:col>5</xdr:col>
      <xdr:colOff>285750</xdr:colOff>
      <xdr:row>124</xdr:row>
      <xdr:rowOff>0</xdr:rowOff>
    </xdr:to>
    <xdr:sp>
      <xdr:nvSpPr>
        <xdr:cNvPr id="257" name="TextBox 616"/>
        <xdr:cNvSpPr txBox="1">
          <a:spLocks noChangeArrowheads="1"/>
        </xdr:cNvSpPr>
      </xdr:nvSpPr>
      <xdr:spPr>
        <a:xfrm>
          <a:off x="3105150" y="215931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A</a:t>
          </a:r>
        </a:p>
      </xdr:txBody>
    </xdr:sp>
    <xdr:clientData/>
  </xdr:twoCellAnchor>
  <xdr:twoCellAnchor>
    <xdr:from>
      <xdr:col>6</xdr:col>
      <xdr:colOff>495300</xdr:colOff>
      <xdr:row>124</xdr:row>
      <xdr:rowOff>0</xdr:rowOff>
    </xdr:from>
    <xdr:to>
      <xdr:col>7</xdr:col>
      <xdr:colOff>247650</xdr:colOff>
      <xdr:row>124</xdr:row>
      <xdr:rowOff>0</xdr:rowOff>
    </xdr:to>
    <xdr:sp>
      <xdr:nvSpPr>
        <xdr:cNvPr id="258" name="TextBox 617"/>
        <xdr:cNvSpPr txBox="1">
          <a:spLocks noChangeArrowheads="1"/>
        </xdr:cNvSpPr>
      </xdr:nvSpPr>
      <xdr:spPr>
        <a:xfrm>
          <a:off x="4724400" y="215931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B</a:t>
          </a:r>
        </a:p>
      </xdr:txBody>
    </xdr:sp>
    <xdr:clientData/>
  </xdr:twoCellAnchor>
  <xdr:twoCellAnchor>
    <xdr:from>
      <xdr:col>2</xdr:col>
      <xdr:colOff>9525</xdr:colOff>
      <xdr:row>124</xdr:row>
      <xdr:rowOff>0</xdr:rowOff>
    </xdr:from>
    <xdr:to>
      <xdr:col>2</xdr:col>
      <xdr:colOff>542925</xdr:colOff>
      <xdr:row>124</xdr:row>
      <xdr:rowOff>0</xdr:rowOff>
    </xdr:to>
    <xdr:sp>
      <xdr:nvSpPr>
        <xdr:cNvPr id="259" name="Line 621"/>
        <xdr:cNvSpPr>
          <a:spLocks/>
        </xdr:cNvSpPr>
      </xdr:nvSpPr>
      <xdr:spPr>
        <a:xfrm>
          <a:off x="1390650" y="2159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124</xdr:row>
      <xdr:rowOff>0</xdr:rowOff>
    </xdr:from>
    <xdr:to>
      <xdr:col>3</xdr:col>
      <xdr:colOff>209550</xdr:colOff>
      <xdr:row>124</xdr:row>
      <xdr:rowOff>0</xdr:rowOff>
    </xdr:to>
    <xdr:sp>
      <xdr:nvSpPr>
        <xdr:cNvPr id="260" name="Line 622"/>
        <xdr:cNvSpPr>
          <a:spLocks/>
        </xdr:cNvSpPr>
      </xdr:nvSpPr>
      <xdr:spPr>
        <a:xfrm flipH="1">
          <a:off x="2200275" y="21593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124</xdr:row>
      <xdr:rowOff>66675</xdr:rowOff>
    </xdr:from>
    <xdr:to>
      <xdr:col>9</xdr:col>
      <xdr:colOff>581025</xdr:colOff>
      <xdr:row>146</xdr:row>
      <xdr:rowOff>85725</xdr:rowOff>
    </xdr:to>
    <xdr:sp>
      <xdr:nvSpPr>
        <xdr:cNvPr id="261" name="Rectangle 628"/>
        <xdr:cNvSpPr>
          <a:spLocks/>
        </xdr:cNvSpPr>
      </xdr:nvSpPr>
      <xdr:spPr>
        <a:xfrm>
          <a:off x="628650" y="21659850"/>
          <a:ext cx="6029325" cy="3686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111</xdr:row>
      <xdr:rowOff>38100</xdr:rowOff>
    </xdr:from>
    <xdr:to>
      <xdr:col>9</xdr:col>
      <xdr:colOff>571500</xdr:colOff>
      <xdr:row>120</xdr:row>
      <xdr:rowOff>123825</xdr:rowOff>
    </xdr:to>
    <xdr:sp>
      <xdr:nvSpPr>
        <xdr:cNvPr id="262" name="Rectangle 631"/>
        <xdr:cNvSpPr>
          <a:spLocks/>
        </xdr:cNvSpPr>
      </xdr:nvSpPr>
      <xdr:spPr>
        <a:xfrm>
          <a:off x="619125" y="19402425"/>
          <a:ext cx="6029325" cy="1666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78</xdr:row>
      <xdr:rowOff>123825</xdr:rowOff>
    </xdr:from>
    <xdr:to>
      <xdr:col>9</xdr:col>
      <xdr:colOff>523875</xdr:colOff>
      <xdr:row>103</xdr:row>
      <xdr:rowOff>123825</xdr:rowOff>
    </xdr:to>
    <xdr:sp>
      <xdr:nvSpPr>
        <xdr:cNvPr id="263" name="Rectangle 632"/>
        <xdr:cNvSpPr>
          <a:spLocks/>
        </xdr:cNvSpPr>
      </xdr:nvSpPr>
      <xdr:spPr>
        <a:xfrm>
          <a:off x="647700" y="13935075"/>
          <a:ext cx="5953125" cy="425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76200</xdr:rowOff>
    </xdr:from>
    <xdr:to>
      <xdr:col>9</xdr:col>
      <xdr:colOff>523875</xdr:colOff>
      <xdr:row>76</xdr:row>
      <xdr:rowOff>85725</xdr:rowOff>
    </xdr:to>
    <xdr:sp>
      <xdr:nvSpPr>
        <xdr:cNvPr id="264" name="Rectangle 633"/>
        <xdr:cNvSpPr>
          <a:spLocks/>
        </xdr:cNvSpPr>
      </xdr:nvSpPr>
      <xdr:spPr>
        <a:xfrm>
          <a:off x="609600" y="9906000"/>
          <a:ext cx="5991225" cy="3667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74</xdr:row>
      <xdr:rowOff>0</xdr:rowOff>
    </xdr:from>
    <xdr:to>
      <xdr:col>7</xdr:col>
      <xdr:colOff>9525</xdr:colOff>
      <xdr:row>74</xdr:row>
      <xdr:rowOff>152400</xdr:rowOff>
    </xdr:to>
    <xdr:sp>
      <xdr:nvSpPr>
        <xdr:cNvPr id="265" name="TextBox 634"/>
        <xdr:cNvSpPr txBox="1">
          <a:spLocks noChangeArrowheads="1"/>
        </xdr:cNvSpPr>
      </xdr:nvSpPr>
      <xdr:spPr>
        <a:xfrm>
          <a:off x="4572000" y="13163550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cmmm</a:t>
          </a:r>
        </a:p>
      </xdr:txBody>
    </xdr:sp>
    <xdr:clientData/>
  </xdr:twoCellAnchor>
  <xdr:twoCellAnchor>
    <xdr:from>
      <xdr:col>1</xdr:col>
      <xdr:colOff>9525</xdr:colOff>
      <xdr:row>21</xdr:row>
      <xdr:rowOff>142875</xdr:rowOff>
    </xdr:from>
    <xdr:to>
      <xdr:col>10</xdr:col>
      <xdr:colOff>9525</xdr:colOff>
      <xdr:row>41</xdr:row>
      <xdr:rowOff>47625</xdr:rowOff>
    </xdr:to>
    <xdr:sp>
      <xdr:nvSpPr>
        <xdr:cNvPr id="266" name="Rectangle 635"/>
        <xdr:cNvSpPr>
          <a:spLocks/>
        </xdr:cNvSpPr>
      </xdr:nvSpPr>
      <xdr:spPr>
        <a:xfrm>
          <a:off x="619125" y="4267200"/>
          <a:ext cx="6096000" cy="35052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247650</xdr:rowOff>
    </xdr:from>
    <xdr:to>
      <xdr:col>9</xdr:col>
      <xdr:colOff>600075</xdr:colOff>
      <xdr:row>18</xdr:row>
      <xdr:rowOff>76200</xdr:rowOff>
    </xdr:to>
    <xdr:sp>
      <xdr:nvSpPr>
        <xdr:cNvPr id="267" name="Rectangle 636"/>
        <xdr:cNvSpPr>
          <a:spLocks/>
        </xdr:cNvSpPr>
      </xdr:nvSpPr>
      <xdr:spPr>
        <a:xfrm>
          <a:off x="619125" y="914400"/>
          <a:ext cx="6057900" cy="2790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9</xdr:row>
      <xdr:rowOff>171450</xdr:rowOff>
    </xdr:from>
    <xdr:to>
      <xdr:col>9</xdr:col>
      <xdr:colOff>428625</xdr:colOff>
      <xdr:row>12</xdr:row>
      <xdr:rowOff>19050</xdr:rowOff>
    </xdr:to>
    <xdr:sp>
      <xdr:nvSpPr>
        <xdr:cNvPr id="268" name="TextBox 637"/>
        <xdr:cNvSpPr txBox="1">
          <a:spLocks noChangeArrowheads="1"/>
        </xdr:cNvSpPr>
      </xdr:nvSpPr>
      <xdr:spPr>
        <a:xfrm>
          <a:off x="4562475" y="2381250"/>
          <a:ext cx="19431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 Top of Chimney to Pot
      Bottom at Center</a:t>
          </a:r>
        </a:p>
      </xdr:txBody>
    </xdr:sp>
    <xdr:clientData/>
  </xdr:twoCellAnchor>
  <xdr:twoCellAnchor>
    <xdr:from>
      <xdr:col>6</xdr:col>
      <xdr:colOff>323850</xdr:colOff>
      <xdr:row>12</xdr:row>
      <xdr:rowOff>9525</xdr:rowOff>
    </xdr:from>
    <xdr:to>
      <xdr:col>9</xdr:col>
      <xdr:colOff>504825</xdr:colOff>
      <xdr:row>14</xdr:row>
      <xdr:rowOff>180975</xdr:rowOff>
    </xdr:to>
    <xdr:sp>
      <xdr:nvSpPr>
        <xdr:cNvPr id="269" name="TextBox 638"/>
        <xdr:cNvSpPr txBox="1">
          <a:spLocks noChangeArrowheads="1"/>
        </xdr:cNvSpPr>
      </xdr:nvSpPr>
      <xdr:spPr>
        <a:xfrm>
          <a:off x="4552950" y="2743200"/>
          <a:ext cx="20288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cm Top of Chimney to Pot Bottom at
       Edge of Chimney</a:t>
          </a:r>
        </a:p>
      </xdr:txBody>
    </xdr:sp>
    <xdr:clientData/>
  </xdr:twoCellAnchor>
  <xdr:twoCellAnchor>
    <xdr:from>
      <xdr:col>6</xdr:col>
      <xdr:colOff>342900</xdr:colOff>
      <xdr:row>8</xdr:row>
      <xdr:rowOff>161925</xdr:rowOff>
    </xdr:from>
    <xdr:to>
      <xdr:col>9</xdr:col>
      <xdr:colOff>533400</xdr:colOff>
      <xdr:row>10</xdr:row>
      <xdr:rowOff>0</xdr:rowOff>
    </xdr:to>
    <xdr:sp>
      <xdr:nvSpPr>
        <xdr:cNvPr id="270" name="TextBox 639"/>
        <xdr:cNvSpPr txBox="1">
          <a:spLocks noChangeArrowheads="1"/>
        </xdr:cNvSpPr>
      </xdr:nvSpPr>
      <xdr:spPr>
        <a:xfrm>
          <a:off x="4572000" y="2200275"/>
          <a:ext cx="2038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 Combustion Chumber Height</a:t>
          </a:r>
        </a:p>
      </xdr:txBody>
    </xdr:sp>
    <xdr:clientData/>
  </xdr:twoCellAnchor>
  <xdr:twoCellAnchor>
    <xdr:from>
      <xdr:col>6</xdr:col>
      <xdr:colOff>361950</xdr:colOff>
      <xdr:row>16</xdr:row>
      <xdr:rowOff>0</xdr:rowOff>
    </xdr:from>
    <xdr:to>
      <xdr:col>6</xdr:col>
      <xdr:colOff>619125</xdr:colOff>
      <xdr:row>16</xdr:row>
      <xdr:rowOff>133350</xdr:rowOff>
    </xdr:to>
    <xdr:sp>
      <xdr:nvSpPr>
        <xdr:cNvPr id="271" name="TextBox 640"/>
        <xdr:cNvSpPr txBox="1">
          <a:spLocks noChangeArrowheads="1"/>
        </xdr:cNvSpPr>
      </xdr:nvSpPr>
      <xdr:spPr>
        <a:xfrm>
          <a:off x="4591050" y="3305175"/>
          <a:ext cx="257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0</xdr:rowOff>
    </xdr:from>
    <xdr:to>
      <xdr:col>9</xdr:col>
      <xdr:colOff>485775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654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390525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0</xdr:row>
      <xdr:rowOff>0</xdr:rowOff>
    </xdr:from>
    <xdr:to>
      <xdr:col>7</xdr:col>
      <xdr:colOff>476250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5314950" y="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0</xdr:row>
      <xdr:rowOff>0</xdr:rowOff>
    </xdr:from>
    <xdr:to>
      <xdr:col>9</xdr:col>
      <xdr:colOff>485775</xdr:colOff>
      <xdr:row>0</xdr:row>
      <xdr:rowOff>0</xdr:rowOff>
    </xdr:to>
    <xdr:sp>
      <xdr:nvSpPr>
        <xdr:cNvPr id="6" name="Line 28"/>
        <xdr:cNvSpPr>
          <a:spLocks/>
        </xdr:cNvSpPr>
      </xdr:nvSpPr>
      <xdr:spPr>
        <a:xfrm flipH="1">
          <a:off x="654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7" name="Line 29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390525</xdr:colOff>
      <xdr:row>0</xdr:row>
      <xdr:rowOff>0</xdr:rowOff>
    </xdr:to>
    <xdr:sp>
      <xdr:nvSpPr>
        <xdr:cNvPr id="8" name="Line 30"/>
        <xdr:cNvSpPr>
          <a:spLocks/>
        </xdr:cNvSpPr>
      </xdr:nvSpPr>
      <xdr:spPr>
        <a:xfrm flipV="1">
          <a:off x="461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0</xdr:row>
      <xdr:rowOff>0</xdr:rowOff>
    </xdr:from>
    <xdr:to>
      <xdr:col>7</xdr:col>
      <xdr:colOff>476250</xdr:colOff>
      <xdr:row>0</xdr:row>
      <xdr:rowOff>0</xdr:rowOff>
    </xdr:to>
    <xdr:sp>
      <xdr:nvSpPr>
        <xdr:cNvPr id="9" name="Line 35"/>
        <xdr:cNvSpPr>
          <a:spLocks/>
        </xdr:cNvSpPr>
      </xdr:nvSpPr>
      <xdr:spPr>
        <a:xfrm flipV="1">
          <a:off x="5314950" y="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0" name="Line 36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</xdr:row>
      <xdr:rowOff>0</xdr:rowOff>
    </xdr:from>
    <xdr:ext cx="76200" cy="200025"/>
    <xdr:sp>
      <xdr:nvSpPr>
        <xdr:cNvPr id="11" name="TextBox 57"/>
        <xdr:cNvSpPr txBox="1">
          <a:spLocks noChangeArrowheads="1"/>
        </xdr:cNvSpPr>
      </xdr:nvSpPr>
      <xdr:spPr>
        <a:xfrm>
          <a:off x="66675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Rectangle 59"/>
        <xdr:cNvSpPr>
          <a:spLocks/>
        </xdr:cNvSpPr>
      </xdr:nvSpPr>
      <xdr:spPr>
        <a:xfrm>
          <a:off x="1504950" y="0"/>
          <a:ext cx="7620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13" name="Rectangle 60"/>
        <xdr:cNvSpPr>
          <a:spLocks/>
        </xdr:cNvSpPr>
      </xdr:nvSpPr>
      <xdr:spPr>
        <a:xfrm>
          <a:off x="2276475" y="0"/>
          <a:ext cx="5905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14" name="Line 68"/>
        <xdr:cNvSpPr>
          <a:spLocks/>
        </xdr:cNvSpPr>
      </xdr:nvSpPr>
      <xdr:spPr>
        <a:xfrm flipV="1">
          <a:off x="30194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" name="Line 69"/>
        <xdr:cNvSpPr>
          <a:spLocks/>
        </xdr:cNvSpPr>
      </xdr:nvSpPr>
      <xdr:spPr>
        <a:xfrm flipH="1">
          <a:off x="314325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16" name="Line 70"/>
        <xdr:cNvSpPr>
          <a:spLocks/>
        </xdr:cNvSpPr>
      </xdr:nvSpPr>
      <xdr:spPr>
        <a:xfrm>
          <a:off x="45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314325</xdr:colOff>
      <xdr:row>0</xdr:row>
      <xdr:rowOff>0</xdr:rowOff>
    </xdr:to>
    <xdr:sp>
      <xdr:nvSpPr>
        <xdr:cNvPr id="17" name="Line 71"/>
        <xdr:cNvSpPr>
          <a:spLocks/>
        </xdr:cNvSpPr>
      </xdr:nvSpPr>
      <xdr:spPr>
        <a:xfrm>
          <a:off x="771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18" name="Line 7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9" name="Line 73"/>
        <xdr:cNvSpPr>
          <a:spLocks/>
        </xdr:cNvSpPr>
      </xdr:nvSpPr>
      <xdr:spPr>
        <a:xfrm flipH="1">
          <a:off x="4572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20" name="Line 74"/>
        <xdr:cNvSpPr>
          <a:spLocks/>
        </xdr:cNvSpPr>
      </xdr:nvSpPr>
      <xdr:spPr>
        <a:xfrm flipH="1">
          <a:off x="4572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21" name="Rectangle 76"/>
        <xdr:cNvSpPr>
          <a:spLocks/>
        </xdr:cNvSpPr>
      </xdr:nvSpPr>
      <xdr:spPr>
        <a:xfrm>
          <a:off x="2276475" y="0"/>
          <a:ext cx="5905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22" name="Line 83"/>
        <xdr:cNvSpPr>
          <a:spLocks/>
        </xdr:cNvSpPr>
      </xdr:nvSpPr>
      <xdr:spPr>
        <a:xfrm flipH="1" flipV="1">
          <a:off x="3238500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476250</xdr:colOff>
      <xdr:row>0</xdr:row>
      <xdr:rowOff>0</xdr:rowOff>
    </xdr:to>
    <xdr:sp>
      <xdr:nvSpPr>
        <xdr:cNvPr id="23" name="Rectangle 87"/>
        <xdr:cNvSpPr>
          <a:spLocks/>
        </xdr:cNvSpPr>
      </xdr:nvSpPr>
      <xdr:spPr>
        <a:xfrm>
          <a:off x="2419350" y="0"/>
          <a:ext cx="10668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6</xdr:col>
      <xdr:colOff>476250</xdr:colOff>
      <xdr:row>0</xdr:row>
      <xdr:rowOff>0</xdr:rowOff>
    </xdr:to>
    <xdr:sp>
      <xdr:nvSpPr>
        <xdr:cNvPr id="24" name="Line 90"/>
        <xdr:cNvSpPr>
          <a:spLocks/>
        </xdr:cNvSpPr>
      </xdr:nvSpPr>
      <xdr:spPr>
        <a:xfrm flipH="1">
          <a:off x="4705350" y="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25" name="Line 91"/>
        <xdr:cNvSpPr>
          <a:spLocks/>
        </xdr:cNvSpPr>
      </xdr:nvSpPr>
      <xdr:spPr>
        <a:xfrm>
          <a:off x="666750" y="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6" name="Line 92"/>
        <xdr:cNvSpPr>
          <a:spLocks/>
        </xdr:cNvSpPr>
      </xdr:nvSpPr>
      <xdr:spPr>
        <a:xfrm flipV="1"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7" name="Line 93"/>
        <xdr:cNvSpPr>
          <a:spLocks/>
        </xdr:cNvSpPr>
      </xdr:nvSpPr>
      <xdr:spPr>
        <a:xfrm flipV="1"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476250</xdr:colOff>
      <xdr:row>0</xdr:row>
      <xdr:rowOff>0</xdr:rowOff>
    </xdr:to>
    <xdr:sp>
      <xdr:nvSpPr>
        <xdr:cNvPr id="28" name="Line 94"/>
        <xdr:cNvSpPr>
          <a:spLocks/>
        </xdr:cNvSpPr>
      </xdr:nvSpPr>
      <xdr:spPr>
        <a:xfrm flipV="1">
          <a:off x="3238500" y="0"/>
          <a:ext cx="1466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9" name="Line 9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0" name="Line 97"/>
        <xdr:cNvSpPr>
          <a:spLocks/>
        </xdr:cNvSpPr>
      </xdr:nvSpPr>
      <xdr:spPr>
        <a:xfrm flipV="1">
          <a:off x="3476625" y="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31" name="Line 98"/>
        <xdr:cNvSpPr>
          <a:spLocks/>
        </xdr:cNvSpPr>
      </xdr:nvSpPr>
      <xdr:spPr>
        <a:xfrm>
          <a:off x="4581525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3</xdr:col>
      <xdr:colOff>609600</xdr:colOff>
      <xdr:row>0</xdr:row>
      <xdr:rowOff>0</xdr:rowOff>
    </xdr:to>
    <xdr:sp textlink="#REF!">
      <xdr:nvSpPr>
        <xdr:cNvPr id="32" name="TextBox 99"/>
        <xdr:cNvSpPr txBox="1">
          <a:spLocks noChangeArrowheads="1"/>
        </xdr:cNvSpPr>
      </xdr:nvSpPr>
      <xdr:spPr>
        <a:xfrm>
          <a:off x="25431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aad21b8e-4113-4fbf-b46c-0840b0a9be32}" type="TxLink">
            <a:rPr lang="en-US" cap="none" sz="1000" b="1" i="0" u="none" baseline="0">
              <a:latin typeface="Arial"/>
              <a:ea typeface="Arial"/>
              <a:cs typeface="Arial"/>
            </a:rPr>
            <a:t>3.75</a:t>
          </a:fld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466725</xdr:colOff>
      <xdr:row>0</xdr:row>
      <xdr:rowOff>0</xdr:rowOff>
    </xdr:to>
    <xdr:sp textlink="#REF!">
      <xdr:nvSpPr>
        <xdr:cNvPr id="33" name="TextBox 101"/>
        <xdr:cNvSpPr txBox="1">
          <a:spLocks noChangeArrowheads="1"/>
        </xdr:cNvSpPr>
      </xdr:nvSpPr>
      <xdr:spPr>
        <a:xfrm>
          <a:off x="3829050" y="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9c8f54c6-1bd7-43ca-af65-460def278c38}" type="TxLink">
            <a:rPr lang="en-US" cap="none" sz="1000" b="1" i="0" u="none" baseline="0">
              <a:latin typeface="Arial"/>
              <a:ea typeface="Arial"/>
              <a:cs typeface="Arial"/>
            </a:rPr>
            <a:t>2.86</a:t>
          </a:fld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34" name="TextBox 103"/>
        <xdr:cNvSpPr txBox="1">
          <a:spLocks noChangeArrowheads="1"/>
        </xdr:cNvSpPr>
      </xdr:nvSpPr>
      <xdr:spPr>
        <a:xfrm>
          <a:off x="5019675" y="0"/>
          <a:ext cx="438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Gap C</a:t>
          </a:r>
        </a:p>
      </xdr:txBody>
    </xdr:sp>
    <xdr:clientData/>
  </xdr:twoCellAnchor>
  <xdr:twoCellAnchor>
    <xdr:from>
      <xdr:col>7</xdr:col>
      <xdr:colOff>171450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35" name="TextBox 105"/>
        <xdr:cNvSpPr txBox="1">
          <a:spLocks noChangeArrowheads="1"/>
        </xdr:cNvSpPr>
      </xdr:nvSpPr>
      <xdr:spPr>
        <a:xfrm>
          <a:off x="5010150" y="0"/>
          <a:ext cx="44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D</a:t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36" name="TextBox 111"/>
        <xdr:cNvSpPr txBox="1">
          <a:spLocks noChangeArrowheads="1"/>
        </xdr:cNvSpPr>
      </xdr:nvSpPr>
      <xdr:spPr>
        <a:xfrm>
          <a:off x="258127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Pot d  =</a:t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TextBox 112"/>
        <xdr:cNvSpPr txBox="1">
          <a:spLocks noChangeArrowheads="1"/>
        </xdr:cNvSpPr>
      </xdr:nvSpPr>
      <xdr:spPr>
        <a:xfrm>
          <a:off x="1600200" y="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Skirt Circumference =</a:t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38" name="TextBox 115"/>
        <xdr:cNvSpPr txBox="1">
          <a:spLocks noChangeArrowheads="1"/>
        </xdr:cNvSpPr>
      </xdr:nvSpPr>
      <xdr:spPr>
        <a:xfrm>
          <a:off x="5657850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39" name="TextBox 116"/>
        <xdr:cNvSpPr txBox="1">
          <a:spLocks noChangeArrowheads="1"/>
        </xdr:cNvSpPr>
      </xdr:nvSpPr>
      <xdr:spPr>
        <a:xfrm>
          <a:off x="0" y="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Hight of the Skirt</a:t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40" name="TextBox 117"/>
        <xdr:cNvSpPr txBox="1">
          <a:spLocks noChangeArrowheads="1"/>
        </xdr:cNvSpPr>
      </xdr:nvSpPr>
      <xdr:spPr>
        <a:xfrm>
          <a:off x="5648325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266700</xdr:colOff>
      <xdr:row>0</xdr:row>
      <xdr:rowOff>0</xdr:rowOff>
    </xdr:to>
    <xdr:sp>
      <xdr:nvSpPr>
        <xdr:cNvPr id="41" name="TextBox 118"/>
        <xdr:cNvSpPr txBox="1">
          <a:spLocks noChangeArrowheads="1"/>
        </xdr:cNvSpPr>
      </xdr:nvSpPr>
      <xdr:spPr>
        <a:xfrm>
          <a:off x="301942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304800</xdr:colOff>
      <xdr:row>0</xdr:row>
      <xdr:rowOff>0</xdr:rowOff>
    </xdr:to>
    <xdr:sp>
      <xdr:nvSpPr>
        <xdr:cNvPr id="42" name="TextBox 119"/>
        <xdr:cNvSpPr txBox="1">
          <a:spLocks noChangeArrowheads="1"/>
        </xdr:cNvSpPr>
      </xdr:nvSpPr>
      <xdr:spPr>
        <a:xfrm>
          <a:off x="3067050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419100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43" name="TextBox 120"/>
        <xdr:cNvSpPr txBox="1">
          <a:spLocks noChangeArrowheads="1"/>
        </xdr:cNvSpPr>
      </xdr:nvSpPr>
      <xdr:spPr>
        <a:xfrm>
          <a:off x="4038600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44" name="TextBox 122"/>
        <xdr:cNvSpPr txBox="1">
          <a:spLocks noChangeArrowheads="1"/>
        </xdr:cNvSpPr>
      </xdr:nvSpPr>
      <xdr:spPr>
        <a:xfrm>
          <a:off x="320992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352425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45" name="TextBox 123"/>
        <xdr:cNvSpPr txBox="1">
          <a:spLocks noChangeArrowheads="1"/>
        </xdr:cNvSpPr>
      </xdr:nvSpPr>
      <xdr:spPr>
        <a:xfrm>
          <a:off x="336232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6" name="TextBox 124"/>
        <xdr:cNvSpPr txBox="1">
          <a:spLocks noChangeArrowheads="1"/>
        </xdr:cNvSpPr>
      </xdr:nvSpPr>
      <xdr:spPr>
        <a:xfrm>
          <a:off x="456247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47" name="TextBox 125"/>
        <xdr:cNvSpPr txBox="1">
          <a:spLocks noChangeArrowheads="1"/>
        </xdr:cNvSpPr>
      </xdr:nvSpPr>
      <xdr:spPr>
        <a:xfrm>
          <a:off x="285750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8" name="TextBox 126"/>
        <xdr:cNvSpPr txBox="1">
          <a:spLocks noChangeArrowheads="1"/>
        </xdr:cNvSpPr>
      </xdr:nvSpPr>
      <xdr:spPr>
        <a:xfrm>
          <a:off x="69532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Shelf hight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49" name="TextBox 127"/>
        <xdr:cNvSpPr txBox="1">
          <a:spLocks noChangeArrowheads="1"/>
        </xdr:cNvSpPr>
      </xdr:nvSpPr>
      <xdr:spPr>
        <a:xfrm>
          <a:off x="197167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A</a:t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50" name="TextBox 128"/>
        <xdr:cNvSpPr txBox="1">
          <a:spLocks noChangeArrowheads="1"/>
        </xdr:cNvSpPr>
      </xdr:nvSpPr>
      <xdr:spPr>
        <a:xfrm>
          <a:off x="3505200" y="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Gap B</a:t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314325</xdr:colOff>
      <xdr:row>0</xdr:row>
      <xdr:rowOff>0</xdr:rowOff>
    </xdr:to>
    <xdr:sp>
      <xdr:nvSpPr>
        <xdr:cNvPr id="51" name="Line 131"/>
        <xdr:cNvSpPr>
          <a:spLocks/>
        </xdr:cNvSpPr>
      </xdr:nvSpPr>
      <xdr:spPr>
        <a:xfrm>
          <a:off x="771525" y="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52" name="Line 132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6</xdr:col>
      <xdr:colOff>476250</xdr:colOff>
      <xdr:row>0</xdr:row>
      <xdr:rowOff>0</xdr:rowOff>
    </xdr:to>
    <xdr:sp>
      <xdr:nvSpPr>
        <xdr:cNvPr id="53" name="Line 136"/>
        <xdr:cNvSpPr>
          <a:spLocks/>
        </xdr:cNvSpPr>
      </xdr:nvSpPr>
      <xdr:spPr>
        <a:xfrm flipH="1"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54" name="Line 137"/>
        <xdr:cNvSpPr>
          <a:spLocks/>
        </xdr:cNvSpPr>
      </xdr:nvSpPr>
      <xdr:spPr>
        <a:xfrm>
          <a:off x="666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55" name="Line 138"/>
        <xdr:cNvSpPr>
          <a:spLocks/>
        </xdr:cNvSpPr>
      </xdr:nvSpPr>
      <xdr:spPr>
        <a:xfrm flipV="1"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6" name="Line 139"/>
        <xdr:cNvSpPr>
          <a:spLocks/>
        </xdr:cNvSpPr>
      </xdr:nvSpPr>
      <xdr:spPr>
        <a:xfrm flipV="1"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7" name="Line 14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58" name="Line 141"/>
        <xdr:cNvSpPr>
          <a:spLocks/>
        </xdr:cNvSpPr>
      </xdr:nvSpPr>
      <xdr:spPr>
        <a:xfrm flipV="1">
          <a:off x="3476625" y="0"/>
          <a:ext cx="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59" name="Line 142"/>
        <xdr:cNvSpPr>
          <a:spLocks/>
        </xdr:cNvSpPr>
      </xdr:nvSpPr>
      <xdr:spPr>
        <a:xfrm>
          <a:off x="4581525" y="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3</xdr:col>
      <xdr:colOff>609600</xdr:colOff>
      <xdr:row>0</xdr:row>
      <xdr:rowOff>0</xdr:rowOff>
    </xdr:to>
    <xdr:sp textlink="#REF!">
      <xdr:nvSpPr>
        <xdr:cNvPr id="60" name="TextBox 143"/>
        <xdr:cNvSpPr txBox="1">
          <a:spLocks noChangeArrowheads="1"/>
        </xdr:cNvSpPr>
      </xdr:nvSpPr>
      <xdr:spPr>
        <a:xfrm>
          <a:off x="25431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111fa6a6-df76-4c0f-afa7-7211701ea8cc}" type="TxLink">
            <a:rPr lang="en-US" cap="none" sz="1000" b="1" i="0" u="none" baseline="0">
              <a:latin typeface="Arial"/>
              <a:ea typeface="Arial"/>
              <a:cs typeface="Arial"/>
            </a:rPr>
            <a:t>3.75</a:t>
          </a:fld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466725</xdr:colOff>
      <xdr:row>0</xdr:row>
      <xdr:rowOff>0</xdr:rowOff>
    </xdr:to>
    <xdr:sp textlink="#REF!">
      <xdr:nvSpPr>
        <xdr:cNvPr id="61" name="TextBox 144"/>
        <xdr:cNvSpPr txBox="1">
          <a:spLocks noChangeArrowheads="1"/>
        </xdr:cNvSpPr>
      </xdr:nvSpPr>
      <xdr:spPr>
        <a:xfrm>
          <a:off x="3829050" y="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fld id="{4ace26d0-29e5-4819-a366-bd8b5dde95f2}" type="TxLink">
            <a:rPr lang="en-US" cap="none" sz="1000" b="1" i="0" u="none" baseline="0">
              <a:latin typeface="Arial"/>
              <a:ea typeface="Arial"/>
              <a:cs typeface="Arial"/>
            </a:rPr>
            <a:t>2.86</a:t>
          </a:fld>
        </a:p>
      </xdr:txBody>
    </xdr:sp>
    <xdr:clientData/>
  </xdr:twoCellAnchor>
  <xdr:twoCellAnchor>
    <xdr:from>
      <xdr:col>3</xdr:col>
      <xdr:colOff>123825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TextBox 145"/>
        <xdr:cNvSpPr txBox="1">
          <a:spLocks noChangeArrowheads="1"/>
        </xdr:cNvSpPr>
      </xdr:nvSpPr>
      <xdr:spPr>
        <a:xfrm>
          <a:off x="2390775" y="0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Pot d  =</a:t>
          </a:r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63" name="TextBox 146"/>
        <xdr:cNvSpPr txBox="1">
          <a:spLocks noChangeArrowheads="1"/>
        </xdr:cNvSpPr>
      </xdr:nvSpPr>
      <xdr:spPr>
        <a:xfrm>
          <a:off x="2609850" y="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Skirt d = Diameter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64" name="TextBox 147"/>
        <xdr:cNvSpPr txBox="1">
          <a:spLocks noChangeArrowheads="1"/>
        </xdr:cNvSpPr>
      </xdr:nvSpPr>
      <xdr:spPr>
        <a:xfrm>
          <a:off x="0" y="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Hight of the Skirt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5" name="TextBox 148"/>
        <xdr:cNvSpPr txBox="1">
          <a:spLocks noChangeArrowheads="1"/>
        </xdr:cNvSpPr>
      </xdr:nvSpPr>
      <xdr:spPr>
        <a:xfrm>
          <a:off x="6667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6" name="TextBox 149"/>
        <xdr:cNvSpPr txBox="1">
          <a:spLocks noChangeArrowheads="1"/>
        </xdr:cNvSpPr>
      </xdr:nvSpPr>
      <xdr:spPr>
        <a:xfrm>
          <a:off x="6667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552450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67" name="TextBox 150"/>
        <xdr:cNvSpPr txBox="1">
          <a:spLocks noChangeArrowheads="1"/>
        </xdr:cNvSpPr>
      </xdr:nvSpPr>
      <xdr:spPr>
        <a:xfrm>
          <a:off x="2057400" y="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Gap A</a:t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5</xdr:col>
      <xdr:colOff>247650</xdr:colOff>
      <xdr:row>0</xdr:row>
      <xdr:rowOff>0</xdr:rowOff>
    </xdr:to>
    <xdr:sp>
      <xdr:nvSpPr>
        <xdr:cNvPr id="68" name="TextBox 151"/>
        <xdr:cNvSpPr txBox="1">
          <a:spLocks noChangeArrowheads="1"/>
        </xdr:cNvSpPr>
      </xdr:nvSpPr>
      <xdr:spPr>
        <a:xfrm>
          <a:off x="3505200" y="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Gap B</a:t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314325</xdr:colOff>
      <xdr:row>0</xdr:row>
      <xdr:rowOff>0</xdr:rowOff>
    </xdr:to>
    <xdr:sp>
      <xdr:nvSpPr>
        <xdr:cNvPr id="69" name="Line 152"/>
        <xdr:cNvSpPr>
          <a:spLocks/>
        </xdr:cNvSpPr>
      </xdr:nvSpPr>
      <xdr:spPr>
        <a:xfrm>
          <a:off x="771525" y="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70" name="Line 153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71" name="Line 154"/>
        <xdr:cNvSpPr>
          <a:spLocks/>
        </xdr:cNvSpPr>
      </xdr:nvSpPr>
      <xdr:spPr>
        <a:xfrm>
          <a:off x="45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72" name="Line 155"/>
        <xdr:cNvSpPr>
          <a:spLocks/>
        </xdr:cNvSpPr>
      </xdr:nvSpPr>
      <xdr:spPr>
        <a:xfrm>
          <a:off x="9525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73" name="Line 156"/>
        <xdr:cNvSpPr>
          <a:spLocks/>
        </xdr:cNvSpPr>
      </xdr:nvSpPr>
      <xdr:spPr>
        <a:xfrm>
          <a:off x="1905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74" name="Line 157"/>
        <xdr:cNvSpPr>
          <a:spLocks/>
        </xdr:cNvSpPr>
      </xdr:nvSpPr>
      <xdr:spPr>
        <a:xfrm>
          <a:off x="1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Rectangle 161"/>
        <xdr:cNvSpPr>
          <a:spLocks/>
        </xdr:cNvSpPr>
      </xdr:nvSpPr>
      <xdr:spPr>
        <a:xfrm>
          <a:off x="1504950" y="0"/>
          <a:ext cx="76200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76" name="Rectangle 162"/>
        <xdr:cNvSpPr>
          <a:spLocks/>
        </xdr:cNvSpPr>
      </xdr:nvSpPr>
      <xdr:spPr>
        <a:xfrm>
          <a:off x="1504950" y="0"/>
          <a:ext cx="13620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Rectangle 163"/>
        <xdr:cNvSpPr>
          <a:spLocks/>
        </xdr:cNvSpPr>
      </xdr:nvSpPr>
      <xdr:spPr>
        <a:xfrm>
          <a:off x="2009775" y="0"/>
          <a:ext cx="2571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742950</xdr:colOff>
      <xdr:row>0</xdr:row>
      <xdr:rowOff>0</xdr:rowOff>
    </xdr:to>
    <xdr:sp>
      <xdr:nvSpPr>
        <xdr:cNvPr id="78" name="Rectangle 164"/>
        <xdr:cNvSpPr>
          <a:spLocks/>
        </xdr:cNvSpPr>
      </xdr:nvSpPr>
      <xdr:spPr>
        <a:xfrm>
          <a:off x="2876550" y="0"/>
          <a:ext cx="13335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390525</xdr:colOff>
      <xdr:row>0</xdr:row>
      <xdr:rowOff>0</xdr:rowOff>
    </xdr:to>
    <xdr:sp>
      <xdr:nvSpPr>
        <xdr:cNvPr id="79" name="Rectangle 170"/>
        <xdr:cNvSpPr>
          <a:spLocks/>
        </xdr:cNvSpPr>
      </xdr:nvSpPr>
      <xdr:spPr>
        <a:xfrm>
          <a:off x="457200" y="0"/>
          <a:ext cx="3552825" cy="0"/>
        </a:xfrm>
        <a:prstGeom prst="rect">
          <a:avLst/>
        </a:prstGeom>
        <a:solidFill>
          <a:srgbClr val="C0C0C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80" name="TextBox 171"/>
        <xdr:cNvSpPr txBox="1">
          <a:spLocks noChangeArrowheads="1"/>
        </xdr:cNvSpPr>
      </xdr:nvSpPr>
      <xdr:spPr>
        <a:xfrm>
          <a:off x="314325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381000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81" name="TextBox 174"/>
        <xdr:cNvSpPr txBox="1">
          <a:spLocks noChangeArrowheads="1"/>
        </xdr:cNvSpPr>
      </xdr:nvSpPr>
      <xdr:spPr>
        <a:xfrm>
          <a:off x="264795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82" name="TextBox 175"/>
        <xdr:cNvSpPr txBox="1">
          <a:spLocks noChangeArrowheads="1"/>
        </xdr:cNvSpPr>
      </xdr:nvSpPr>
      <xdr:spPr>
        <a:xfrm>
          <a:off x="337185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5</xdr:col>
      <xdr:colOff>352425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TextBox 178"/>
        <xdr:cNvSpPr txBox="1">
          <a:spLocks noChangeArrowheads="1"/>
        </xdr:cNvSpPr>
      </xdr:nvSpPr>
      <xdr:spPr>
        <a:xfrm>
          <a:off x="397192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4" name="TextBox 179"/>
        <xdr:cNvSpPr txBox="1">
          <a:spLocks noChangeArrowheads="1"/>
        </xdr:cNvSpPr>
      </xdr:nvSpPr>
      <xdr:spPr>
        <a:xfrm>
          <a:off x="244792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85" name="TextBox 180"/>
        <xdr:cNvSpPr txBox="1">
          <a:spLocks noChangeArrowheads="1"/>
        </xdr:cNvSpPr>
      </xdr:nvSpPr>
      <xdr:spPr>
        <a:xfrm>
          <a:off x="3495675" y="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0</xdr:col>
      <xdr:colOff>285750</xdr:colOff>
      <xdr:row>0</xdr:row>
      <xdr:rowOff>0</xdr:rowOff>
    </xdr:to>
    <xdr:sp>
      <xdr:nvSpPr>
        <xdr:cNvPr id="86" name="Line 18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581025</xdr:colOff>
      <xdr:row>0</xdr:row>
      <xdr:rowOff>0</xdr:rowOff>
    </xdr:to>
    <xdr:sp>
      <xdr:nvSpPr>
        <xdr:cNvPr id="87" name="Line 186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88" name="TextBox 187"/>
        <xdr:cNvSpPr txBox="1">
          <a:spLocks noChangeArrowheads="1"/>
        </xdr:cNvSpPr>
      </xdr:nvSpPr>
      <xdr:spPr>
        <a:xfrm>
          <a:off x="57531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8</xdr:col>
      <xdr:colOff>333375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TextBox 188"/>
        <xdr:cNvSpPr txBox="1">
          <a:spLocks noChangeArrowheads="1"/>
        </xdr:cNvSpPr>
      </xdr:nvSpPr>
      <xdr:spPr>
        <a:xfrm>
          <a:off x="57816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8</xdr:col>
      <xdr:colOff>342900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90" name="TextBox 189"/>
        <xdr:cNvSpPr txBox="1">
          <a:spLocks noChangeArrowheads="1"/>
        </xdr:cNvSpPr>
      </xdr:nvSpPr>
      <xdr:spPr>
        <a:xfrm>
          <a:off x="57912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91" name="TextBox 190"/>
        <xdr:cNvSpPr txBox="1">
          <a:spLocks noChangeArrowheads="1"/>
        </xdr:cNvSpPr>
      </xdr:nvSpPr>
      <xdr:spPr>
        <a:xfrm>
          <a:off x="5715000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92" name="TextBox 191"/>
        <xdr:cNvSpPr txBox="1">
          <a:spLocks noChangeArrowheads="1"/>
        </xdr:cNvSpPr>
      </xdr:nvSpPr>
      <xdr:spPr>
        <a:xfrm>
          <a:off x="2847975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571500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93" name="TextBox 192"/>
        <xdr:cNvSpPr txBox="1">
          <a:spLocks noChangeArrowheads="1"/>
        </xdr:cNvSpPr>
      </xdr:nvSpPr>
      <xdr:spPr>
        <a:xfrm>
          <a:off x="2838450" y="0"/>
          <a:ext cx="38100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3</xdr:col>
      <xdr:colOff>504825</xdr:colOff>
      <xdr:row>3</xdr:row>
      <xdr:rowOff>9525</xdr:rowOff>
    </xdr:from>
    <xdr:to>
      <xdr:col>4</xdr:col>
      <xdr:colOff>57150</xdr:colOff>
      <xdr:row>3</xdr:row>
      <xdr:rowOff>190500</xdr:rowOff>
    </xdr:to>
    <xdr:sp>
      <xdr:nvSpPr>
        <xdr:cNvPr id="94" name="TextBox 202"/>
        <xdr:cNvSpPr txBox="1">
          <a:spLocks noChangeArrowheads="1"/>
        </xdr:cNvSpPr>
      </xdr:nvSpPr>
      <xdr:spPr>
        <a:xfrm>
          <a:off x="2771775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361950</xdr:colOff>
      <xdr:row>4</xdr:row>
      <xdr:rowOff>9525</xdr:rowOff>
    </xdr:from>
    <xdr:to>
      <xdr:col>2</xdr:col>
      <xdr:colOff>657225</xdr:colOff>
      <xdr:row>4</xdr:row>
      <xdr:rowOff>190500</xdr:rowOff>
    </xdr:to>
    <xdr:sp>
      <xdr:nvSpPr>
        <xdr:cNvPr id="95" name="TextBox 203"/>
        <xdr:cNvSpPr txBox="1">
          <a:spLocks noChangeArrowheads="1"/>
        </xdr:cNvSpPr>
      </xdr:nvSpPr>
      <xdr:spPr>
        <a:xfrm>
          <a:off x="18669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295275</xdr:colOff>
      <xdr:row>3</xdr:row>
      <xdr:rowOff>9525</xdr:rowOff>
    </xdr:from>
    <xdr:to>
      <xdr:col>6</xdr:col>
      <xdr:colOff>590550</xdr:colOff>
      <xdr:row>3</xdr:row>
      <xdr:rowOff>190500</xdr:rowOff>
    </xdr:to>
    <xdr:sp>
      <xdr:nvSpPr>
        <xdr:cNvPr id="96" name="TextBox 205"/>
        <xdr:cNvSpPr txBox="1">
          <a:spLocks noChangeArrowheads="1"/>
        </xdr:cNvSpPr>
      </xdr:nvSpPr>
      <xdr:spPr>
        <a:xfrm>
          <a:off x="4524375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371475</xdr:colOff>
      <xdr:row>5</xdr:row>
      <xdr:rowOff>9525</xdr:rowOff>
    </xdr:from>
    <xdr:to>
      <xdr:col>2</xdr:col>
      <xdr:colOff>666750</xdr:colOff>
      <xdr:row>5</xdr:row>
      <xdr:rowOff>190500</xdr:rowOff>
    </xdr:to>
    <xdr:sp>
      <xdr:nvSpPr>
        <xdr:cNvPr id="97" name="TextBox 210"/>
        <xdr:cNvSpPr txBox="1">
          <a:spLocks noChangeArrowheads="1"/>
        </xdr:cNvSpPr>
      </xdr:nvSpPr>
      <xdr:spPr>
        <a:xfrm>
          <a:off x="1876425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361950</xdr:colOff>
      <xdr:row>6</xdr:row>
      <xdr:rowOff>47625</xdr:rowOff>
    </xdr:from>
    <xdr:to>
      <xdr:col>2</xdr:col>
      <xdr:colOff>657225</xdr:colOff>
      <xdr:row>6</xdr:row>
      <xdr:rowOff>228600</xdr:rowOff>
    </xdr:to>
    <xdr:sp>
      <xdr:nvSpPr>
        <xdr:cNvPr id="98" name="TextBox 217"/>
        <xdr:cNvSpPr txBox="1">
          <a:spLocks noChangeArrowheads="1"/>
        </xdr:cNvSpPr>
      </xdr:nvSpPr>
      <xdr:spPr>
        <a:xfrm>
          <a:off x="18669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1</xdr:col>
      <xdr:colOff>190500</xdr:colOff>
      <xdr:row>35</xdr:row>
      <xdr:rowOff>152400</xdr:rowOff>
    </xdr:from>
    <xdr:to>
      <xdr:col>1</xdr:col>
      <xdr:colOff>485775</xdr:colOff>
      <xdr:row>37</xdr:row>
      <xdr:rowOff>9525</xdr:rowOff>
    </xdr:to>
    <xdr:sp>
      <xdr:nvSpPr>
        <xdr:cNvPr id="99" name="TextBox 223"/>
        <xdr:cNvSpPr txBox="1">
          <a:spLocks noChangeArrowheads="1"/>
        </xdr:cNvSpPr>
      </xdr:nvSpPr>
      <xdr:spPr>
        <a:xfrm>
          <a:off x="647700" y="4200525"/>
          <a:ext cx="295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0</xdr:col>
      <xdr:colOff>457200</xdr:colOff>
      <xdr:row>11</xdr:row>
      <xdr:rowOff>0</xdr:rowOff>
    </xdr:from>
    <xdr:to>
      <xdr:col>0</xdr:col>
      <xdr:colOff>457200</xdr:colOff>
      <xdr:row>11</xdr:row>
      <xdr:rowOff>0</xdr:rowOff>
    </xdr:to>
    <xdr:sp>
      <xdr:nvSpPr>
        <xdr:cNvPr id="100" name="Line 233"/>
        <xdr:cNvSpPr>
          <a:spLocks/>
        </xdr:cNvSpPr>
      </xdr:nvSpPr>
      <xdr:spPr>
        <a:xfrm>
          <a:off x="457200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11</xdr:row>
      <xdr:rowOff>0</xdr:rowOff>
    </xdr:from>
    <xdr:to>
      <xdr:col>7</xdr:col>
      <xdr:colOff>590550</xdr:colOff>
      <xdr:row>11</xdr:row>
      <xdr:rowOff>0</xdr:rowOff>
    </xdr:to>
    <xdr:sp>
      <xdr:nvSpPr>
        <xdr:cNvPr id="101" name="Line 234"/>
        <xdr:cNvSpPr>
          <a:spLocks/>
        </xdr:cNvSpPr>
      </xdr:nvSpPr>
      <xdr:spPr>
        <a:xfrm>
          <a:off x="5429250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11</xdr:row>
      <xdr:rowOff>0</xdr:rowOff>
    </xdr:from>
    <xdr:to>
      <xdr:col>5</xdr:col>
      <xdr:colOff>114300</xdr:colOff>
      <xdr:row>11</xdr:row>
      <xdr:rowOff>0</xdr:rowOff>
    </xdr:to>
    <xdr:sp>
      <xdr:nvSpPr>
        <xdr:cNvPr id="102" name="Line 237"/>
        <xdr:cNvSpPr>
          <a:spLocks/>
        </xdr:cNvSpPr>
      </xdr:nvSpPr>
      <xdr:spPr>
        <a:xfrm>
          <a:off x="3733800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11</xdr:row>
      <xdr:rowOff>0</xdr:rowOff>
    </xdr:from>
    <xdr:to>
      <xdr:col>3</xdr:col>
      <xdr:colOff>257175</xdr:colOff>
      <xdr:row>11</xdr:row>
      <xdr:rowOff>0</xdr:rowOff>
    </xdr:to>
    <xdr:sp>
      <xdr:nvSpPr>
        <xdr:cNvPr id="103" name="Line 238"/>
        <xdr:cNvSpPr>
          <a:spLocks/>
        </xdr:cNvSpPr>
      </xdr:nvSpPr>
      <xdr:spPr>
        <a:xfrm>
          <a:off x="2524125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33</xdr:row>
      <xdr:rowOff>0</xdr:rowOff>
    </xdr:from>
    <xdr:to>
      <xdr:col>3</xdr:col>
      <xdr:colOff>485775</xdr:colOff>
      <xdr:row>34</xdr:row>
      <xdr:rowOff>19050</xdr:rowOff>
    </xdr:to>
    <xdr:sp>
      <xdr:nvSpPr>
        <xdr:cNvPr id="104" name="TextBox 256"/>
        <xdr:cNvSpPr txBox="1">
          <a:spLocks noChangeArrowheads="1"/>
        </xdr:cNvSpPr>
      </xdr:nvSpPr>
      <xdr:spPr>
        <a:xfrm>
          <a:off x="1781175" y="3724275"/>
          <a:ext cx="971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 by 20 mm</a:t>
          </a:r>
        </a:p>
      </xdr:txBody>
    </xdr:sp>
    <xdr:clientData/>
  </xdr:twoCellAnchor>
  <xdr:twoCellAnchor>
    <xdr:from>
      <xdr:col>4</xdr:col>
      <xdr:colOff>333375</xdr:colOff>
      <xdr:row>16</xdr:row>
      <xdr:rowOff>9525</xdr:rowOff>
    </xdr:from>
    <xdr:to>
      <xdr:col>7</xdr:col>
      <xdr:colOff>342900</xdr:colOff>
      <xdr:row>26</xdr:row>
      <xdr:rowOff>47625</xdr:rowOff>
    </xdr:to>
    <xdr:sp>
      <xdr:nvSpPr>
        <xdr:cNvPr id="105" name="Oval 268"/>
        <xdr:cNvSpPr>
          <a:spLocks/>
        </xdr:cNvSpPr>
      </xdr:nvSpPr>
      <xdr:spPr>
        <a:xfrm>
          <a:off x="3343275" y="981075"/>
          <a:ext cx="1838325" cy="165735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5</xdr:col>
      <xdr:colOff>457200</xdr:colOff>
      <xdr:row>20</xdr:row>
      <xdr:rowOff>0</xdr:rowOff>
    </xdr:from>
    <xdr:to>
      <xdr:col>6</xdr:col>
      <xdr:colOff>209550</xdr:colOff>
      <xdr:row>22</xdr:row>
      <xdr:rowOff>0</xdr:rowOff>
    </xdr:to>
    <xdr:sp>
      <xdr:nvSpPr>
        <xdr:cNvPr id="106" name="Rectangle 271"/>
        <xdr:cNvSpPr>
          <a:spLocks/>
        </xdr:cNvSpPr>
      </xdr:nvSpPr>
      <xdr:spPr>
        <a:xfrm>
          <a:off x="4076700" y="1619250"/>
          <a:ext cx="3619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21</xdr:row>
      <xdr:rowOff>9525</xdr:rowOff>
    </xdr:from>
    <xdr:to>
      <xdr:col>7</xdr:col>
      <xdr:colOff>371475</xdr:colOff>
      <xdr:row>21</xdr:row>
      <xdr:rowOff>9525</xdr:rowOff>
    </xdr:to>
    <xdr:sp>
      <xdr:nvSpPr>
        <xdr:cNvPr id="107" name="Line 273"/>
        <xdr:cNvSpPr>
          <a:spLocks/>
        </xdr:cNvSpPr>
      </xdr:nvSpPr>
      <xdr:spPr>
        <a:xfrm>
          <a:off x="3371850" y="1790700"/>
          <a:ext cx="183832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19050</xdr:colOff>
      <xdr:row>26</xdr:row>
      <xdr:rowOff>38100</xdr:rowOff>
    </xdr:to>
    <xdr:sp>
      <xdr:nvSpPr>
        <xdr:cNvPr id="108" name="Line 274"/>
        <xdr:cNvSpPr>
          <a:spLocks/>
        </xdr:cNvSpPr>
      </xdr:nvSpPr>
      <xdr:spPr>
        <a:xfrm flipV="1">
          <a:off x="4248150" y="990600"/>
          <a:ext cx="0" cy="1638300"/>
        </a:xfrm>
        <a:prstGeom prst="line">
          <a:avLst/>
        </a:prstGeom>
        <a:noFill/>
        <a:ln w="22225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590550</xdr:colOff>
      <xdr:row>14</xdr:row>
      <xdr:rowOff>9525</xdr:rowOff>
    </xdr:to>
    <xdr:sp>
      <xdr:nvSpPr>
        <xdr:cNvPr id="109" name="TextBox 279"/>
        <xdr:cNvSpPr txBox="1">
          <a:spLocks noChangeArrowheads="1"/>
        </xdr:cNvSpPr>
      </xdr:nvSpPr>
      <xdr:spPr>
        <a:xfrm>
          <a:off x="4524375" y="485775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5</xdr:col>
      <xdr:colOff>457200</xdr:colOff>
      <xdr:row>13</xdr:row>
      <xdr:rowOff>85725</xdr:rowOff>
    </xdr:from>
    <xdr:to>
      <xdr:col>5</xdr:col>
      <xdr:colOff>457200</xdr:colOff>
      <xdr:row>20</xdr:row>
      <xdr:rowOff>19050</xdr:rowOff>
    </xdr:to>
    <xdr:sp>
      <xdr:nvSpPr>
        <xdr:cNvPr id="110" name="Line 281"/>
        <xdr:cNvSpPr>
          <a:spLocks/>
        </xdr:cNvSpPr>
      </xdr:nvSpPr>
      <xdr:spPr>
        <a:xfrm>
          <a:off x="4076700" y="571500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152400</xdr:rowOff>
    </xdr:from>
    <xdr:to>
      <xdr:col>6</xdr:col>
      <xdr:colOff>209550</xdr:colOff>
      <xdr:row>20</xdr:row>
      <xdr:rowOff>28575</xdr:rowOff>
    </xdr:to>
    <xdr:sp>
      <xdr:nvSpPr>
        <xdr:cNvPr id="111" name="Line 282"/>
        <xdr:cNvSpPr>
          <a:spLocks/>
        </xdr:cNvSpPr>
      </xdr:nvSpPr>
      <xdr:spPr>
        <a:xfrm flipH="1">
          <a:off x="4429125" y="638175"/>
          <a:ext cx="9525" cy="10096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14</xdr:row>
      <xdr:rowOff>104775</xdr:rowOff>
    </xdr:from>
    <xdr:to>
      <xdr:col>6</xdr:col>
      <xdr:colOff>238125</xdr:colOff>
      <xdr:row>14</xdr:row>
      <xdr:rowOff>104775</xdr:rowOff>
    </xdr:to>
    <xdr:sp>
      <xdr:nvSpPr>
        <xdr:cNvPr id="112" name="Line 283"/>
        <xdr:cNvSpPr>
          <a:spLocks/>
        </xdr:cNvSpPr>
      </xdr:nvSpPr>
      <xdr:spPr>
        <a:xfrm>
          <a:off x="4114800" y="75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95250</xdr:rowOff>
    </xdr:from>
    <xdr:to>
      <xdr:col>6</xdr:col>
      <xdr:colOff>133350</xdr:colOff>
      <xdr:row>14</xdr:row>
      <xdr:rowOff>95250</xdr:rowOff>
    </xdr:to>
    <xdr:sp>
      <xdr:nvSpPr>
        <xdr:cNvPr id="113" name="Line 284"/>
        <xdr:cNvSpPr>
          <a:spLocks/>
        </xdr:cNvSpPr>
      </xdr:nvSpPr>
      <xdr:spPr>
        <a:xfrm flipH="1">
          <a:off x="4067175" y="742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14</xdr:row>
      <xdr:rowOff>0</xdr:rowOff>
    </xdr:from>
    <xdr:to>
      <xdr:col>3</xdr:col>
      <xdr:colOff>733425</xdr:colOff>
      <xdr:row>15</xdr:row>
      <xdr:rowOff>0</xdr:rowOff>
    </xdr:to>
    <xdr:sp>
      <xdr:nvSpPr>
        <xdr:cNvPr id="114" name="TextBox 287"/>
        <xdr:cNvSpPr txBox="1">
          <a:spLocks noChangeArrowheads="1"/>
        </xdr:cNvSpPr>
      </xdr:nvSpPr>
      <xdr:spPr>
        <a:xfrm>
          <a:off x="1866900" y="647700"/>
          <a:ext cx="1133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square</a:t>
          </a:r>
        </a:p>
      </xdr:txBody>
    </xdr:sp>
    <xdr:clientData/>
  </xdr:twoCellAnchor>
  <xdr:twoCellAnchor>
    <xdr:from>
      <xdr:col>2</xdr:col>
      <xdr:colOff>247650</xdr:colOff>
      <xdr:row>12</xdr:row>
      <xdr:rowOff>152400</xdr:rowOff>
    </xdr:from>
    <xdr:to>
      <xdr:col>4</xdr:col>
      <xdr:colOff>438150</xdr:colOff>
      <xdr:row>14</xdr:row>
      <xdr:rowOff>0</xdr:rowOff>
    </xdr:to>
    <xdr:sp>
      <xdr:nvSpPr>
        <xdr:cNvPr id="115" name="TextBox 288"/>
        <xdr:cNvSpPr txBox="1">
          <a:spLocks noChangeArrowheads="1"/>
        </xdr:cNvSpPr>
      </xdr:nvSpPr>
      <xdr:spPr>
        <a:xfrm>
          <a:off x="1752600" y="476250"/>
          <a:ext cx="1695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square from the inside of</a:t>
          </a:r>
        </a:p>
      </xdr:txBody>
    </xdr:sp>
    <xdr:clientData/>
  </xdr:twoCellAnchor>
  <xdr:twoCellAnchor>
    <xdr:from>
      <xdr:col>1</xdr:col>
      <xdr:colOff>314325</xdr:colOff>
      <xdr:row>10</xdr:row>
      <xdr:rowOff>0</xdr:rowOff>
    </xdr:from>
    <xdr:to>
      <xdr:col>1</xdr:col>
      <xdr:colOff>314325</xdr:colOff>
      <xdr:row>10</xdr:row>
      <xdr:rowOff>0</xdr:rowOff>
    </xdr:to>
    <xdr:sp>
      <xdr:nvSpPr>
        <xdr:cNvPr id="116" name="Line 291"/>
        <xdr:cNvSpPr>
          <a:spLocks/>
        </xdr:cNvSpPr>
      </xdr:nvSpPr>
      <xdr:spPr>
        <a:xfrm>
          <a:off x="771525" y="0"/>
          <a:ext cx="0" cy="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17" name="Line 301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10</xdr:row>
      <xdr:rowOff>0</xdr:rowOff>
    </xdr:from>
    <xdr:to>
      <xdr:col>5</xdr:col>
      <xdr:colOff>600075</xdr:colOff>
      <xdr:row>10</xdr:row>
      <xdr:rowOff>0</xdr:rowOff>
    </xdr:to>
    <xdr:sp>
      <xdr:nvSpPr>
        <xdr:cNvPr id="118" name="Line 304"/>
        <xdr:cNvSpPr>
          <a:spLocks/>
        </xdr:cNvSpPr>
      </xdr:nvSpPr>
      <xdr:spPr>
        <a:xfrm>
          <a:off x="4219575" y="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11</xdr:row>
      <xdr:rowOff>0</xdr:rowOff>
    </xdr:from>
    <xdr:to>
      <xdr:col>5</xdr:col>
      <xdr:colOff>590550</xdr:colOff>
      <xdr:row>11</xdr:row>
      <xdr:rowOff>0</xdr:rowOff>
    </xdr:to>
    <xdr:sp>
      <xdr:nvSpPr>
        <xdr:cNvPr id="119" name="Line 305"/>
        <xdr:cNvSpPr>
          <a:spLocks/>
        </xdr:cNvSpPr>
      </xdr:nvSpPr>
      <xdr:spPr>
        <a:xfrm>
          <a:off x="4210050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0</xdr:rowOff>
    </xdr:from>
    <xdr:to>
      <xdr:col>7</xdr:col>
      <xdr:colOff>28575</xdr:colOff>
      <xdr:row>11</xdr:row>
      <xdr:rowOff>0</xdr:rowOff>
    </xdr:to>
    <xdr:sp>
      <xdr:nvSpPr>
        <xdr:cNvPr id="120" name="Line 306"/>
        <xdr:cNvSpPr>
          <a:spLocks/>
        </xdr:cNvSpPr>
      </xdr:nvSpPr>
      <xdr:spPr>
        <a:xfrm>
          <a:off x="4867275" y="161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21" name="Line 307"/>
        <xdr:cNvSpPr>
          <a:spLocks/>
        </xdr:cNvSpPr>
      </xdr:nvSpPr>
      <xdr:spPr>
        <a:xfrm>
          <a:off x="4229100" y="161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0</xdr:rowOff>
    </xdr:from>
    <xdr:to>
      <xdr:col>7</xdr:col>
      <xdr:colOff>28575</xdr:colOff>
      <xdr:row>11</xdr:row>
      <xdr:rowOff>0</xdr:rowOff>
    </xdr:to>
    <xdr:sp>
      <xdr:nvSpPr>
        <xdr:cNvPr id="122" name="Line 308"/>
        <xdr:cNvSpPr>
          <a:spLocks/>
        </xdr:cNvSpPr>
      </xdr:nvSpPr>
      <xdr:spPr>
        <a:xfrm>
          <a:off x="4867275" y="161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35</xdr:row>
      <xdr:rowOff>9525</xdr:rowOff>
    </xdr:from>
    <xdr:to>
      <xdr:col>2</xdr:col>
      <xdr:colOff>276225</xdr:colOff>
      <xdr:row>37</xdr:row>
      <xdr:rowOff>47625</xdr:rowOff>
    </xdr:to>
    <xdr:sp>
      <xdr:nvSpPr>
        <xdr:cNvPr id="123" name="Rectangle 310"/>
        <xdr:cNvSpPr>
          <a:spLocks/>
        </xdr:cNvSpPr>
      </xdr:nvSpPr>
      <xdr:spPr>
        <a:xfrm>
          <a:off x="1600200" y="4057650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123825</xdr:rowOff>
    </xdr:from>
    <xdr:to>
      <xdr:col>2</xdr:col>
      <xdr:colOff>180975</xdr:colOff>
      <xdr:row>38</xdr:row>
      <xdr:rowOff>0</xdr:rowOff>
    </xdr:to>
    <xdr:sp>
      <xdr:nvSpPr>
        <xdr:cNvPr id="124" name="Rectangle 311"/>
        <xdr:cNvSpPr>
          <a:spLocks/>
        </xdr:cNvSpPr>
      </xdr:nvSpPr>
      <xdr:spPr>
        <a:xfrm>
          <a:off x="1504950" y="4171950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39</xdr:row>
      <xdr:rowOff>123825</xdr:rowOff>
    </xdr:from>
    <xdr:to>
      <xdr:col>1</xdr:col>
      <xdr:colOff>895350</xdr:colOff>
      <xdr:row>42</xdr:row>
      <xdr:rowOff>0</xdr:rowOff>
    </xdr:to>
    <xdr:sp>
      <xdr:nvSpPr>
        <xdr:cNvPr id="125" name="Rectangle 312"/>
        <xdr:cNvSpPr>
          <a:spLocks/>
        </xdr:cNvSpPr>
      </xdr:nvSpPr>
      <xdr:spPr>
        <a:xfrm>
          <a:off x="1171575" y="4819650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40</xdr:row>
      <xdr:rowOff>47625</xdr:rowOff>
    </xdr:from>
    <xdr:to>
      <xdr:col>1</xdr:col>
      <xdr:colOff>809625</xdr:colOff>
      <xdr:row>42</xdr:row>
      <xdr:rowOff>85725</xdr:rowOff>
    </xdr:to>
    <xdr:sp>
      <xdr:nvSpPr>
        <xdr:cNvPr id="126" name="Rectangle 313"/>
        <xdr:cNvSpPr>
          <a:spLocks/>
        </xdr:cNvSpPr>
      </xdr:nvSpPr>
      <xdr:spPr>
        <a:xfrm>
          <a:off x="1085850" y="4905375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39</xdr:row>
      <xdr:rowOff>142875</xdr:rowOff>
    </xdr:from>
    <xdr:to>
      <xdr:col>3</xdr:col>
      <xdr:colOff>19050</xdr:colOff>
      <xdr:row>42</xdr:row>
      <xdr:rowOff>19050</xdr:rowOff>
    </xdr:to>
    <xdr:sp>
      <xdr:nvSpPr>
        <xdr:cNvPr id="127" name="Rectangle 314"/>
        <xdr:cNvSpPr>
          <a:spLocks/>
        </xdr:cNvSpPr>
      </xdr:nvSpPr>
      <xdr:spPr>
        <a:xfrm>
          <a:off x="2105025" y="4838700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35</xdr:row>
      <xdr:rowOff>28575</xdr:rowOff>
    </xdr:from>
    <xdr:to>
      <xdr:col>2</xdr:col>
      <xdr:colOff>266700</xdr:colOff>
      <xdr:row>35</xdr:row>
      <xdr:rowOff>133350</xdr:rowOff>
    </xdr:to>
    <xdr:sp>
      <xdr:nvSpPr>
        <xdr:cNvPr id="128" name="Line 315"/>
        <xdr:cNvSpPr>
          <a:spLocks/>
        </xdr:cNvSpPr>
      </xdr:nvSpPr>
      <xdr:spPr>
        <a:xfrm flipV="1">
          <a:off x="1676400" y="4076700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152400</xdr:rowOff>
    </xdr:from>
    <xdr:to>
      <xdr:col>2</xdr:col>
      <xdr:colOff>114300</xdr:colOff>
      <xdr:row>35</xdr:row>
      <xdr:rowOff>95250</xdr:rowOff>
    </xdr:to>
    <xdr:sp>
      <xdr:nvSpPr>
        <xdr:cNvPr id="129" name="Line 316"/>
        <xdr:cNvSpPr>
          <a:spLocks/>
        </xdr:cNvSpPr>
      </xdr:nvSpPr>
      <xdr:spPr>
        <a:xfrm flipV="1">
          <a:off x="1524000" y="4038600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37</xdr:row>
      <xdr:rowOff>38100</xdr:rowOff>
    </xdr:from>
    <xdr:to>
      <xdr:col>2</xdr:col>
      <xdr:colOff>285750</xdr:colOff>
      <xdr:row>37</xdr:row>
      <xdr:rowOff>142875</xdr:rowOff>
    </xdr:to>
    <xdr:sp>
      <xdr:nvSpPr>
        <xdr:cNvPr id="130" name="Line 317"/>
        <xdr:cNvSpPr>
          <a:spLocks/>
        </xdr:cNvSpPr>
      </xdr:nvSpPr>
      <xdr:spPr>
        <a:xfrm flipV="1">
          <a:off x="1695450" y="4410075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39</xdr:row>
      <xdr:rowOff>114300</xdr:rowOff>
    </xdr:from>
    <xdr:to>
      <xdr:col>1</xdr:col>
      <xdr:colOff>704850</xdr:colOff>
      <xdr:row>40</xdr:row>
      <xdr:rowOff>57150</xdr:rowOff>
    </xdr:to>
    <xdr:sp>
      <xdr:nvSpPr>
        <xdr:cNvPr id="131" name="Line 318"/>
        <xdr:cNvSpPr>
          <a:spLocks/>
        </xdr:cNvSpPr>
      </xdr:nvSpPr>
      <xdr:spPr>
        <a:xfrm flipV="1">
          <a:off x="1066800" y="4810125"/>
          <a:ext cx="95250" cy="104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41</xdr:row>
      <xdr:rowOff>142875</xdr:rowOff>
    </xdr:from>
    <xdr:to>
      <xdr:col>1</xdr:col>
      <xdr:colOff>914400</xdr:colOff>
      <xdr:row>42</xdr:row>
      <xdr:rowOff>85725</xdr:rowOff>
    </xdr:to>
    <xdr:sp>
      <xdr:nvSpPr>
        <xdr:cNvPr id="132" name="Line 319"/>
        <xdr:cNvSpPr>
          <a:spLocks/>
        </xdr:cNvSpPr>
      </xdr:nvSpPr>
      <xdr:spPr>
        <a:xfrm flipV="1">
          <a:off x="1276350" y="5162550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39</xdr:row>
      <xdr:rowOff>133350</xdr:rowOff>
    </xdr:from>
    <xdr:to>
      <xdr:col>1</xdr:col>
      <xdr:colOff>895350</xdr:colOff>
      <xdr:row>40</xdr:row>
      <xdr:rowOff>76200</xdr:rowOff>
    </xdr:to>
    <xdr:sp>
      <xdr:nvSpPr>
        <xdr:cNvPr id="133" name="Line 320"/>
        <xdr:cNvSpPr>
          <a:spLocks/>
        </xdr:cNvSpPr>
      </xdr:nvSpPr>
      <xdr:spPr>
        <a:xfrm flipV="1">
          <a:off x="1257300" y="4829175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39</xdr:row>
      <xdr:rowOff>133350</xdr:rowOff>
    </xdr:from>
    <xdr:to>
      <xdr:col>3</xdr:col>
      <xdr:colOff>19050</xdr:colOff>
      <xdr:row>40</xdr:row>
      <xdr:rowOff>76200</xdr:rowOff>
    </xdr:to>
    <xdr:sp>
      <xdr:nvSpPr>
        <xdr:cNvPr id="134" name="Line 321"/>
        <xdr:cNvSpPr>
          <a:spLocks/>
        </xdr:cNvSpPr>
      </xdr:nvSpPr>
      <xdr:spPr>
        <a:xfrm flipV="1">
          <a:off x="2190750" y="4829175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39</xdr:row>
      <xdr:rowOff>114300</xdr:rowOff>
    </xdr:from>
    <xdr:to>
      <xdr:col>2</xdr:col>
      <xdr:colOff>609600</xdr:colOff>
      <xdr:row>40</xdr:row>
      <xdr:rowOff>57150</xdr:rowOff>
    </xdr:to>
    <xdr:sp>
      <xdr:nvSpPr>
        <xdr:cNvPr id="135" name="Line 322"/>
        <xdr:cNvSpPr>
          <a:spLocks/>
        </xdr:cNvSpPr>
      </xdr:nvSpPr>
      <xdr:spPr>
        <a:xfrm flipV="1">
          <a:off x="2019300" y="4810125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42</xdr:row>
      <xdr:rowOff>0</xdr:rowOff>
    </xdr:from>
    <xdr:to>
      <xdr:col>3</xdr:col>
      <xdr:colOff>0</xdr:colOff>
      <xdr:row>42</xdr:row>
      <xdr:rowOff>104775</xdr:rowOff>
    </xdr:to>
    <xdr:sp>
      <xdr:nvSpPr>
        <xdr:cNvPr id="136" name="Line 323"/>
        <xdr:cNvSpPr>
          <a:spLocks/>
        </xdr:cNvSpPr>
      </xdr:nvSpPr>
      <xdr:spPr>
        <a:xfrm flipV="1">
          <a:off x="2171700" y="5181600"/>
          <a:ext cx="95250" cy="10477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40</xdr:row>
      <xdr:rowOff>85725</xdr:rowOff>
    </xdr:from>
    <xdr:to>
      <xdr:col>2</xdr:col>
      <xdr:colOff>676275</xdr:colOff>
      <xdr:row>42</xdr:row>
      <xdr:rowOff>123825</xdr:rowOff>
    </xdr:to>
    <xdr:sp>
      <xdr:nvSpPr>
        <xdr:cNvPr id="137" name="Rectangle 325"/>
        <xdr:cNvSpPr>
          <a:spLocks/>
        </xdr:cNvSpPr>
      </xdr:nvSpPr>
      <xdr:spPr>
        <a:xfrm>
          <a:off x="2000250" y="4943475"/>
          <a:ext cx="1809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34</xdr:row>
      <xdr:rowOff>57150</xdr:rowOff>
    </xdr:from>
    <xdr:to>
      <xdr:col>7</xdr:col>
      <xdr:colOff>381000</xdr:colOff>
      <xdr:row>44</xdr:row>
      <xdr:rowOff>95250</xdr:rowOff>
    </xdr:to>
    <xdr:sp>
      <xdr:nvSpPr>
        <xdr:cNvPr id="138" name="Oval 326"/>
        <xdr:cNvSpPr>
          <a:spLocks/>
        </xdr:cNvSpPr>
      </xdr:nvSpPr>
      <xdr:spPr>
        <a:xfrm>
          <a:off x="3381375" y="3943350"/>
          <a:ext cx="1838325" cy="1657350"/>
        </a:xfrm>
        <a:prstGeom prst="ellipse">
          <a:avLst/>
        </a:prstGeom>
        <a:solidFill>
          <a:srgbClr val="C0C0C0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5</xdr:col>
      <xdr:colOff>333375</xdr:colOff>
      <xdr:row>37</xdr:row>
      <xdr:rowOff>76200</xdr:rowOff>
    </xdr:from>
    <xdr:to>
      <xdr:col>6</xdr:col>
      <xdr:colOff>400050</xdr:colOff>
      <xdr:row>41</xdr:row>
      <xdr:rowOff>47625</xdr:rowOff>
    </xdr:to>
    <xdr:sp>
      <xdr:nvSpPr>
        <xdr:cNvPr id="139" name="Rectangle 327"/>
        <xdr:cNvSpPr>
          <a:spLocks/>
        </xdr:cNvSpPr>
      </xdr:nvSpPr>
      <xdr:spPr>
        <a:xfrm>
          <a:off x="3952875" y="4448175"/>
          <a:ext cx="67627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39</xdr:row>
      <xdr:rowOff>76200</xdr:rowOff>
    </xdr:from>
    <xdr:to>
      <xdr:col>7</xdr:col>
      <xdr:colOff>371475</xdr:colOff>
      <xdr:row>39</xdr:row>
      <xdr:rowOff>76200</xdr:rowOff>
    </xdr:to>
    <xdr:sp>
      <xdr:nvSpPr>
        <xdr:cNvPr id="140" name="Line 328"/>
        <xdr:cNvSpPr>
          <a:spLocks/>
        </xdr:cNvSpPr>
      </xdr:nvSpPr>
      <xdr:spPr>
        <a:xfrm>
          <a:off x="3371850" y="4772025"/>
          <a:ext cx="183832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57150</xdr:rowOff>
    </xdr:from>
    <xdr:to>
      <xdr:col>6</xdr:col>
      <xdr:colOff>66675</xdr:colOff>
      <xdr:row>44</xdr:row>
      <xdr:rowOff>76200</xdr:rowOff>
    </xdr:to>
    <xdr:sp>
      <xdr:nvSpPr>
        <xdr:cNvPr id="141" name="Line 329"/>
        <xdr:cNvSpPr>
          <a:spLocks/>
        </xdr:cNvSpPr>
      </xdr:nvSpPr>
      <xdr:spPr>
        <a:xfrm flipV="1">
          <a:off x="4295775" y="3943350"/>
          <a:ext cx="0" cy="1638300"/>
        </a:xfrm>
        <a:prstGeom prst="line">
          <a:avLst/>
        </a:prstGeom>
        <a:noFill/>
        <a:ln w="22225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35</xdr:row>
      <xdr:rowOff>142875</xdr:rowOff>
    </xdr:from>
    <xdr:to>
      <xdr:col>6</xdr:col>
      <xdr:colOff>142875</xdr:colOff>
      <xdr:row>36</xdr:row>
      <xdr:rowOff>123825</xdr:rowOff>
    </xdr:to>
    <xdr:sp>
      <xdr:nvSpPr>
        <xdr:cNvPr id="142" name="Rectangle 330"/>
        <xdr:cNvSpPr>
          <a:spLocks/>
        </xdr:cNvSpPr>
      </xdr:nvSpPr>
      <xdr:spPr>
        <a:xfrm>
          <a:off x="4219575" y="4191000"/>
          <a:ext cx="152400" cy="142875"/>
        </a:xfrm>
        <a:prstGeom prst="rect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41</xdr:row>
      <xdr:rowOff>66675</xdr:rowOff>
    </xdr:from>
    <xdr:to>
      <xdr:col>7</xdr:col>
      <xdr:colOff>9525</xdr:colOff>
      <xdr:row>42</xdr:row>
      <xdr:rowOff>47625</xdr:rowOff>
    </xdr:to>
    <xdr:sp>
      <xdr:nvSpPr>
        <xdr:cNvPr id="143" name="Rectangle 331"/>
        <xdr:cNvSpPr>
          <a:spLocks/>
        </xdr:cNvSpPr>
      </xdr:nvSpPr>
      <xdr:spPr>
        <a:xfrm>
          <a:off x="4695825" y="5086350"/>
          <a:ext cx="152400" cy="142875"/>
        </a:xfrm>
        <a:prstGeom prst="rect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41</xdr:row>
      <xdr:rowOff>85725</xdr:rowOff>
    </xdr:from>
    <xdr:to>
      <xdr:col>5</xdr:col>
      <xdr:colOff>276225</xdr:colOff>
      <xdr:row>42</xdr:row>
      <xdr:rowOff>66675</xdr:rowOff>
    </xdr:to>
    <xdr:sp>
      <xdr:nvSpPr>
        <xdr:cNvPr id="144" name="Rectangle 332"/>
        <xdr:cNvSpPr>
          <a:spLocks/>
        </xdr:cNvSpPr>
      </xdr:nvSpPr>
      <xdr:spPr>
        <a:xfrm>
          <a:off x="3743325" y="5105400"/>
          <a:ext cx="152400" cy="142875"/>
        </a:xfrm>
        <a:prstGeom prst="rect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35</xdr:row>
      <xdr:rowOff>123825</xdr:rowOff>
    </xdr:from>
    <xdr:to>
      <xdr:col>1</xdr:col>
      <xdr:colOff>762000</xdr:colOff>
      <xdr:row>38</xdr:row>
      <xdr:rowOff>0</xdr:rowOff>
    </xdr:to>
    <xdr:sp>
      <xdr:nvSpPr>
        <xdr:cNvPr id="145" name="Line 333"/>
        <xdr:cNvSpPr>
          <a:spLocks/>
        </xdr:cNvSpPr>
      </xdr:nvSpPr>
      <xdr:spPr>
        <a:xfrm>
          <a:off x="1219200" y="4171950"/>
          <a:ext cx="0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35</xdr:row>
      <xdr:rowOff>95250</xdr:rowOff>
    </xdr:from>
    <xdr:to>
      <xdr:col>1</xdr:col>
      <xdr:colOff>762000</xdr:colOff>
      <xdr:row>37</xdr:row>
      <xdr:rowOff>123825</xdr:rowOff>
    </xdr:to>
    <xdr:sp>
      <xdr:nvSpPr>
        <xdr:cNvPr id="146" name="Line 334"/>
        <xdr:cNvSpPr>
          <a:spLocks/>
        </xdr:cNvSpPr>
      </xdr:nvSpPr>
      <xdr:spPr>
        <a:xfrm flipV="1">
          <a:off x="1219200" y="4143375"/>
          <a:ext cx="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56</xdr:row>
      <xdr:rowOff>114300</xdr:rowOff>
    </xdr:from>
    <xdr:to>
      <xdr:col>8</xdr:col>
      <xdr:colOff>590550</xdr:colOff>
      <xdr:row>60</xdr:row>
      <xdr:rowOff>95250</xdr:rowOff>
    </xdr:to>
    <xdr:sp>
      <xdr:nvSpPr>
        <xdr:cNvPr id="147" name="Rectangle 335"/>
        <xdr:cNvSpPr>
          <a:spLocks/>
        </xdr:cNvSpPr>
      </xdr:nvSpPr>
      <xdr:spPr>
        <a:xfrm>
          <a:off x="1057275" y="7562850"/>
          <a:ext cx="4981575" cy="628650"/>
        </a:xfrm>
        <a:prstGeom prst="rect">
          <a:avLst/>
        </a:prstGeom>
        <a:solidFill>
          <a:srgbClr val="C0C0C0"/>
        </a:solidFill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58</xdr:row>
      <xdr:rowOff>9525</xdr:rowOff>
    </xdr:from>
    <xdr:to>
      <xdr:col>1</xdr:col>
      <xdr:colOff>590550</xdr:colOff>
      <xdr:row>59</xdr:row>
      <xdr:rowOff>9525</xdr:rowOff>
    </xdr:to>
    <xdr:sp>
      <xdr:nvSpPr>
        <xdr:cNvPr id="148" name="TextBox 336"/>
        <xdr:cNvSpPr txBox="1">
          <a:spLocks noChangeArrowheads="1"/>
        </xdr:cNvSpPr>
      </xdr:nvSpPr>
      <xdr:spPr>
        <a:xfrm>
          <a:off x="771525" y="77819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cmm</a:t>
          </a:r>
        </a:p>
      </xdr:txBody>
    </xdr:sp>
    <xdr:clientData/>
  </xdr:twoCellAnchor>
  <xdr:twoCellAnchor>
    <xdr:from>
      <xdr:col>1</xdr:col>
      <xdr:colOff>457200</xdr:colOff>
      <xdr:row>56</xdr:row>
      <xdr:rowOff>114300</xdr:rowOff>
    </xdr:from>
    <xdr:to>
      <xdr:col>1</xdr:col>
      <xdr:colOff>457200</xdr:colOff>
      <xdr:row>58</xdr:row>
      <xdr:rowOff>0</xdr:rowOff>
    </xdr:to>
    <xdr:sp>
      <xdr:nvSpPr>
        <xdr:cNvPr id="149" name="Line 337"/>
        <xdr:cNvSpPr>
          <a:spLocks/>
        </xdr:cNvSpPr>
      </xdr:nvSpPr>
      <xdr:spPr>
        <a:xfrm flipV="1">
          <a:off x="914400" y="7562850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59</xdr:row>
      <xdr:rowOff>47625</xdr:rowOff>
    </xdr:from>
    <xdr:to>
      <xdr:col>1</xdr:col>
      <xdr:colOff>438150</xdr:colOff>
      <xdr:row>60</xdr:row>
      <xdr:rowOff>104775</xdr:rowOff>
    </xdr:to>
    <xdr:sp>
      <xdr:nvSpPr>
        <xdr:cNvPr id="150" name="Line 338"/>
        <xdr:cNvSpPr>
          <a:spLocks/>
        </xdr:cNvSpPr>
      </xdr:nvSpPr>
      <xdr:spPr>
        <a:xfrm>
          <a:off x="895350" y="7981950"/>
          <a:ext cx="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55</xdr:row>
      <xdr:rowOff>0</xdr:rowOff>
    </xdr:from>
    <xdr:to>
      <xdr:col>5</xdr:col>
      <xdr:colOff>76200</xdr:colOff>
      <xdr:row>56</xdr:row>
      <xdr:rowOff>0</xdr:rowOff>
    </xdr:to>
    <xdr:sp>
      <xdr:nvSpPr>
        <xdr:cNvPr id="151" name="TextBox 340"/>
        <xdr:cNvSpPr txBox="1">
          <a:spLocks noChangeArrowheads="1"/>
        </xdr:cNvSpPr>
      </xdr:nvSpPr>
      <xdr:spPr>
        <a:xfrm>
          <a:off x="3343275" y="7286625"/>
          <a:ext cx="352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 </a:t>
          </a:r>
        </a:p>
      </xdr:txBody>
    </xdr:sp>
    <xdr:clientData/>
  </xdr:twoCellAnchor>
  <xdr:twoCellAnchor>
    <xdr:from>
      <xdr:col>1</xdr:col>
      <xdr:colOff>609600</xdr:colOff>
      <xdr:row>55</xdr:row>
      <xdr:rowOff>76200</xdr:rowOff>
    </xdr:from>
    <xdr:to>
      <xdr:col>2</xdr:col>
      <xdr:colOff>171450</xdr:colOff>
      <xdr:row>55</xdr:row>
      <xdr:rowOff>76200</xdr:rowOff>
    </xdr:to>
    <xdr:sp>
      <xdr:nvSpPr>
        <xdr:cNvPr id="152" name="Line 341"/>
        <xdr:cNvSpPr>
          <a:spLocks/>
        </xdr:cNvSpPr>
      </xdr:nvSpPr>
      <xdr:spPr>
        <a:xfrm flipH="1">
          <a:off x="1066800" y="7362825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55</xdr:row>
      <xdr:rowOff>76200</xdr:rowOff>
    </xdr:from>
    <xdr:to>
      <xdr:col>8</xdr:col>
      <xdr:colOff>552450</xdr:colOff>
      <xdr:row>55</xdr:row>
      <xdr:rowOff>76200</xdr:rowOff>
    </xdr:to>
    <xdr:sp>
      <xdr:nvSpPr>
        <xdr:cNvPr id="153" name="Line 342"/>
        <xdr:cNvSpPr>
          <a:spLocks/>
        </xdr:cNvSpPr>
      </xdr:nvSpPr>
      <xdr:spPr>
        <a:xfrm>
          <a:off x="3743325" y="7362825"/>
          <a:ext cx="2257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69</xdr:row>
      <xdr:rowOff>57150</xdr:rowOff>
    </xdr:from>
    <xdr:to>
      <xdr:col>4</xdr:col>
      <xdr:colOff>466725</xdr:colOff>
      <xdr:row>72</xdr:row>
      <xdr:rowOff>38100</xdr:rowOff>
    </xdr:to>
    <xdr:sp>
      <xdr:nvSpPr>
        <xdr:cNvPr id="154" name="Oval 345"/>
        <xdr:cNvSpPr>
          <a:spLocks/>
        </xdr:cNvSpPr>
      </xdr:nvSpPr>
      <xdr:spPr>
        <a:xfrm>
          <a:off x="1790700" y="9667875"/>
          <a:ext cx="1685925" cy="4667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74</xdr:row>
      <xdr:rowOff>9525</xdr:rowOff>
    </xdr:from>
    <xdr:to>
      <xdr:col>4</xdr:col>
      <xdr:colOff>476250</xdr:colOff>
      <xdr:row>76</xdr:row>
      <xdr:rowOff>152400</xdr:rowOff>
    </xdr:to>
    <xdr:sp>
      <xdr:nvSpPr>
        <xdr:cNvPr id="155" name="Oval 346"/>
        <xdr:cNvSpPr>
          <a:spLocks/>
        </xdr:cNvSpPr>
      </xdr:nvSpPr>
      <xdr:spPr>
        <a:xfrm>
          <a:off x="1800225" y="10429875"/>
          <a:ext cx="1685925" cy="466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70</xdr:row>
      <xdr:rowOff>133350</xdr:rowOff>
    </xdr:from>
    <xdr:to>
      <xdr:col>2</xdr:col>
      <xdr:colOff>295275</xdr:colOff>
      <xdr:row>75</xdr:row>
      <xdr:rowOff>133350</xdr:rowOff>
    </xdr:to>
    <xdr:sp>
      <xdr:nvSpPr>
        <xdr:cNvPr id="156" name="Line 348"/>
        <xdr:cNvSpPr>
          <a:spLocks/>
        </xdr:cNvSpPr>
      </xdr:nvSpPr>
      <xdr:spPr>
        <a:xfrm>
          <a:off x="1800225" y="9906000"/>
          <a:ext cx="0" cy="809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70</xdr:row>
      <xdr:rowOff>152400</xdr:rowOff>
    </xdr:from>
    <xdr:to>
      <xdr:col>4</xdr:col>
      <xdr:colOff>476250</xdr:colOff>
      <xdr:row>75</xdr:row>
      <xdr:rowOff>152400</xdr:rowOff>
    </xdr:to>
    <xdr:sp>
      <xdr:nvSpPr>
        <xdr:cNvPr id="157" name="Line 352"/>
        <xdr:cNvSpPr>
          <a:spLocks/>
        </xdr:cNvSpPr>
      </xdr:nvSpPr>
      <xdr:spPr>
        <a:xfrm>
          <a:off x="3486150" y="9925050"/>
          <a:ext cx="0" cy="809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72</xdr:row>
      <xdr:rowOff>152400</xdr:rowOff>
    </xdr:from>
    <xdr:to>
      <xdr:col>4</xdr:col>
      <xdr:colOff>485775</xdr:colOff>
      <xdr:row>75</xdr:row>
      <xdr:rowOff>133350</xdr:rowOff>
    </xdr:to>
    <xdr:sp>
      <xdr:nvSpPr>
        <xdr:cNvPr id="158" name="Oval 353"/>
        <xdr:cNvSpPr>
          <a:spLocks/>
        </xdr:cNvSpPr>
      </xdr:nvSpPr>
      <xdr:spPr>
        <a:xfrm>
          <a:off x="1809750" y="10248900"/>
          <a:ext cx="1685925" cy="46672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76</xdr:row>
      <xdr:rowOff>152400</xdr:rowOff>
    </xdr:from>
    <xdr:to>
      <xdr:col>7</xdr:col>
      <xdr:colOff>514350</xdr:colOff>
      <xdr:row>77</xdr:row>
      <xdr:rowOff>152400</xdr:rowOff>
    </xdr:to>
    <xdr:sp>
      <xdr:nvSpPr>
        <xdr:cNvPr id="159" name="TextBox 354"/>
        <xdr:cNvSpPr txBox="1">
          <a:spLocks noChangeArrowheads="1"/>
        </xdr:cNvSpPr>
      </xdr:nvSpPr>
      <xdr:spPr>
        <a:xfrm>
          <a:off x="5076825" y="1089660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266700</xdr:colOff>
      <xdr:row>72</xdr:row>
      <xdr:rowOff>0</xdr:rowOff>
    </xdr:from>
    <xdr:to>
      <xdr:col>2</xdr:col>
      <xdr:colOff>542925</xdr:colOff>
      <xdr:row>73</xdr:row>
      <xdr:rowOff>0</xdr:rowOff>
    </xdr:to>
    <xdr:sp>
      <xdr:nvSpPr>
        <xdr:cNvPr id="160" name="TextBox 355"/>
        <xdr:cNvSpPr txBox="1">
          <a:spLocks noChangeArrowheads="1"/>
        </xdr:cNvSpPr>
      </xdr:nvSpPr>
      <xdr:spPr>
        <a:xfrm>
          <a:off x="1771650" y="1009650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2</xdr:col>
      <xdr:colOff>171450</xdr:colOff>
      <xdr:row>70</xdr:row>
      <xdr:rowOff>104775</xdr:rowOff>
    </xdr:from>
    <xdr:to>
      <xdr:col>2</xdr:col>
      <xdr:colOff>171450</xdr:colOff>
      <xdr:row>71</xdr:row>
      <xdr:rowOff>152400</xdr:rowOff>
    </xdr:to>
    <xdr:sp>
      <xdr:nvSpPr>
        <xdr:cNvPr id="161" name="Line 356"/>
        <xdr:cNvSpPr>
          <a:spLocks/>
        </xdr:cNvSpPr>
      </xdr:nvSpPr>
      <xdr:spPr>
        <a:xfrm flipV="1">
          <a:off x="1676400" y="9877425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73</xdr:row>
      <xdr:rowOff>19050</xdr:rowOff>
    </xdr:from>
    <xdr:to>
      <xdr:col>2</xdr:col>
      <xdr:colOff>142875</xdr:colOff>
      <xdr:row>75</xdr:row>
      <xdr:rowOff>114300</xdr:rowOff>
    </xdr:to>
    <xdr:sp>
      <xdr:nvSpPr>
        <xdr:cNvPr id="162" name="Line 357"/>
        <xdr:cNvSpPr>
          <a:spLocks/>
        </xdr:cNvSpPr>
      </xdr:nvSpPr>
      <xdr:spPr>
        <a:xfrm flipH="1">
          <a:off x="1647825" y="1027747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74</xdr:row>
      <xdr:rowOff>142875</xdr:rowOff>
    </xdr:from>
    <xdr:to>
      <xdr:col>5</xdr:col>
      <xdr:colOff>485775</xdr:colOff>
      <xdr:row>75</xdr:row>
      <xdr:rowOff>142875</xdr:rowOff>
    </xdr:to>
    <xdr:sp>
      <xdr:nvSpPr>
        <xdr:cNvPr id="163" name="TextBox 358"/>
        <xdr:cNvSpPr txBox="1">
          <a:spLocks noChangeArrowheads="1"/>
        </xdr:cNvSpPr>
      </xdr:nvSpPr>
      <xdr:spPr>
        <a:xfrm>
          <a:off x="3829050" y="105632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4</xdr:col>
      <xdr:colOff>590550</xdr:colOff>
      <xdr:row>73</xdr:row>
      <xdr:rowOff>152400</xdr:rowOff>
    </xdr:from>
    <xdr:to>
      <xdr:col>4</xdr:col>
      <xdr:colOff>590550</xdr:colOff>
      <xdr:row>75</xdr:row>
      <xdr:rowOff>133350</xdr:rowOff>
    </xdr:to>
    <xdr:sp>
      <xdr:nvSpPr>
        <xdr:cNvPr id="164" name="Line 359"/>
        <xdr:cNvSpPr>
          <a:spLocks/>
        </xdr:cNvSpPr>
      </xdr:nvSpPr>
      <xdr:spPr>
        <a:xfrm flipV="1">
          <a:off x="3600450" y="10410825"/>
          <a:ext cx="0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74</xdr:row>
      <xdr:rowOff>9525</xdr:rowOff>
    </xdr:from>
    <xdr:to>
      <xdr:col>4</xdr:col>
      <xdr:colOff>581025</xdr:colOff>
      <xdr:row>76</xdr:row>
      <xdr:rowOff>0</xdr:rowOff>
    </xdr:to>
    <xdr:sp>
      <xdr:nvSpPr>
        <xdr:cNvPr id="165" name="Line 361"/>
        <xdr:cNvSpPr>
          <a:spLocks/>
        </xdr:cNvSpPr>
      </xdr:nvSpPr>
      <xdr:spPr>
        <a:xfrm>
          <a:off x="3590925" y="10429875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85</xdr:row>
      <xdr:rowOff>19050</xdr:rowOff>
    </xdr:from>
    <xdr:to>
      <xdr:col>6</xdr:col>
      <xdr:colOff>114300</xdr:colOff>
      <xdr:row>93</xdr:row>
      <xdr:rowOff>9525</xdr:rowOff>
    </xdr:to>
    <xdr:sp>
      <xdr:nvSpPr>
        <xdr:cNvPr id="166" name="Rectangle 362"/>
        <xdr:cNvSpPr>
          <a:spLocks/>
        </xdr:cNvSpPr>
      </xdr:nvSpPr>
      <xdr:spPr>
        <a:xfrm>
          <a:off x="1628775" y="12325350"/>
          <a:ext cx="2714625" cy="12858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91</xdr:row>
      <xdr:rowOff>104775</xdr:rowOff>
    </xdr:from>
    <xdr:to>
      <xdr:col>2</xdr:col>
      <xdr:colOff>685800</xdr:colOff>
      <xdr:row>93</xdr:row>
      <xdr:rowOff>0</xdr:rowOff>
    </xdr:to>
    <xdr:sp>
      <xdr:nvSpPr>
        <xdr:cNvPr id="167" name="Rectangle 363"/>
        <xdr:cNvSpPr>
          <a:spLocks/>
        </xdr:cNvSpPr>
      </xdr:nvSpPr>
      <xdr:spPr>
        <a:xfrm>
          <a:off x="2105025" y="13382625"/>
          <a:ext cx="85725" cy="21907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92</xdr:row>
      <xdr:rowOff>47625</xdr:rowOff>
    </xdr:from>
    <xdr:to>
      <xdr:col>4</xdr:col>
      <xdr:colOff>561975</xdr:colOff>
      <xdr:row>93</xdr:row>
      <xdr:rowOff>0</xdr:rowOff>
    </xdr:to>
    <xdr:sp>
      <xdr:nvSpPr>
        <xdr:cNvPr id="168" name="Rectangle 364"/>
        <xdr:cNvSpPr>
          <a:spLocks/>
        </xdr:cNvSpPr>
      </xdr:nvSpPr>
      <xdr:spPr>
        <a:xfrm>
          <a:off x="2343150" y="13487400"/>
          <a:ext cx="1228725" cy="1143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91</xdr:row>
      <xdr:rowOff>114300</xdr:rowOff>
    </xdr:from>
    <xdr:to>
      <xdr:col>4</xdr:col>
      <xdr:colOff>19050</xdr:colOff>
      <xdr:row>93</xdr:row>
      <xdr:rowOff>0</xdr:rowOff>
    </xdr:to>
    <xdr:sp>
      <xdr:nvSpPr>
        <xdr:cNvPr id="169" name="Rectangle 366"/>
        <xdr:cNvSpPr>
          <a:spLocks/>
        </xdr:cNvSpPr>
      </xdr:nvSpPr>
      <xdr:spPr>
        <a:xfrm>
          <a:off x="2943225" y="13392150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91</xdr:row>
      <xdr:rowOff>114300</xdr:rowOff>
    </xdr:from>
    <xdr:to>
      <xdr:col>5</xdr:col>
      <xdr:colOff>238125</xdr:colOff>
      <xdr:row>93</xdr:row>
      <xdr:rowOff>9525</xdr:rowOff>
    </xdr:to>
    <xdr:sp>
      <xdr:nvSpPr>
        <xdr:cNvPr id="170" name="Rectangle 367"/>
        <xdr:cNvSpPr>
          <a:spLocks/>
        </xdr:cNvSpPr>
      </xdr:nvSpPr>
      <xdr:spPr>
        <a:xfrm>
          <a:off x="3762375" y="13392150"/>
          <a:ext cx="95250" cy="21907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91</xdr:row>
      <xdr:rowOff>123825</xdr:rowOff>
    </xdr:from>
    <xdr:to>
      <xdr:col>2</xdr:col>
      <xdr:colOff>600075</xdr:colOff>
      <xdr:row>92</xdr:row>
      <xdr:rowOff>38100</xdr:rowOff>
    </xdr:to>
    <xdr:sp>
      <xdr:nvSpPr>
        <xdr:cNvPr id="171" name="Line 368"/>
        <xdr:cNvSpPr>
          <a:spLocks/>
        </xdr:cNvSpPr>
      </xdr:nvSpPr>
      <xdr:spPr>
        <a:xfrm flipH="1" flipV="1">
          <a:off x="1638300" y="13401675"/>
          <a:ext cx="466725" cy="76200"/>
        </a:xfrm>
        <a:prstGeom prst="line">
          <a:avLst/>
        </a:prstGeom>
        <a:noFill/>
        <a:ln w="1905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92</xdr:row>
      <xdr:rowOff>0</xdr:rowOff>
    </xdr:from>
    <xdr:to>
      <xdr:col>6</xdr:col>
      <xdr:colOff>28575</xdr:colOff>
      <xdr:row>92</xdr:row>
      <xdr:rowOff>152400</xdr:rowOff>
    </xdr:to>
    <xdr:sp>
      <xdr:nvSpPr>
        <xdr:cNvPr id="172" name="Oval 370"/>
        <xdr:cNvSpPr>
          <a:spLocks/>
        </xdr:cNvSpPr>
      </xdr:nvSpPr>
      <xdr:spPr>
        <a:xfrm>
          <a:off x="3857625" y="13439775"/>
          <a:ext cx="400050" cy="152400"/>
        </a:xfrm>
        <a:prstGeom prst="ellipse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92</xdr:row>
      <xdr:rowOff>0</xdr:rowOff>
    </xdr:from>
    <xdr:to>
      <xdr:col>6</xdr:col>
      <xdr:colOff>95250</xdr:colOff>
      <xdr:row>93</xdr:row>
      <xdr:rowOff>0</xdr:rowOff>
    </xdr:to>
    <xdr:sp>
      <xdr:nvSpPr>
        <xdr:cNvPr id="173" name="Rectangle 372"/>
        <xdr:cNvSpPr>
          <a:spLocks/>
        </xdr:cNvSpPr>
      </xdr:nvSpPr>
      <xdr:spPr>
        <a:xfrm>
          <a:off x="3895725" y="13439775"/>
          <a:ext cx="428625" cy="161925"/>
        </a:xfrm>
        <a:prstGeom prst="rect">
          <a:avLst/>
        </a:prstGeom>
        <a:solidFill>
          <a:srgbClr val="9999FF"/>
        </a:solidFill>
        <a:ln w="222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92</xdr:row>
      <xdr:rowOff>47625</xdr:rowOff>
    </xdr:from>
    <xdr:to>
      <xdr:col>5</xdr:col>
      <xdr:colOff>133350</xdr:colOff>
      <xdr:row>93</xdr:row>
      <xdr:rowOff>9525</xdr:rowOff>
    </xdr:to>
    <xdr:sp>
      <xdr:nvSpPr>
        <xdr:cNvPr id="174" name="Rectangle 373"/>
        <xdr:cNvSpPr>
          <a:spLocks/>
        </xdr:cNvSpPr>
      </xdr:nvSpPr>
      <xdr:spPr>
        <a:xfrm>
          <a:off x="3524250" y="13487400"/>
          <a:ext cx="228600" cy="123825"/>
        </a:xfrm>
        <a:prstGeom prst="rect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92</xdr:row>
      <xdr:rowOff>28575</xdr:rowOff>
    </xdr:from>
    <xdr:to>
      <xdr:col>2</xdr:col>
      <xdr:colOff>590550</xdr:colOff>
      <xdr:row>93</xdr:row>
      <xdr:rowOff>0</xdr:rowOff>
    </xdr:to>
    <xdr:sp>
      <xdr:nvSpPr>
        <xdr:cNvPr id="175" name="Rectangle 375"/>
        <xdr:cNvSpPr>
          <a:spLocks/>
        </xdr:cNvSpPr>
      </xdr:nvSpPr>
      <xdr:spPr>
        <a:xfrm>
          <a:off x="1828800" y="13468350"/>
          <a:ext cx="266700" cy="133350"/>
        </a:xfrm>
        <a:prstGeom prst="rect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92</xdr:row>
      <xdr:rowOff>47625</xdr:rowOff>
    </xdr:from>
    <xdr:to>
      <xdr:col>3</xdr:col>
      <xdr:colOff>76200</xdr:colOff>
      <xdr:row>93</xdr:row>
      <xdr:rowOff>0</xdr:rowOff>
    </xdr:to>
    <xdr:sp>
      <xdr:nvSpPr>
        <xdr:cNvPr id="176" name="Rectangle 377"/>
        <xdr:cNvSpPr>
          <a:spLocks/>
        </xdr:cNvSpPr>
      </xdr:nvSpPr>
      <xdr:spPr>
        <a:xfrm>
          <a:off x="2200275" y="13487400"/>
          <a:ext cx="142875" cy="114300"/>
        </a:xfrm>
        <a:prstGeom prst="rect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94</xdr:row>
      <xdr:rowOff>0</xdr:rowOff>
    </xdr:from>
    <xdr:to>
      <xdr:col>5</xdr:col>
      <xdr:colOff>485775</xdr:colOff>
      <xdr:row>95</xdr:row>
      <xdr:rowOff>0</xdr:rowOff>
    </xdr:to>
    <xdr:sp>
      <xdr:nvSpPr>
        <xdr:cNvPr id="177" name="TextBox 378"/>
        <xdr:cNvSpPr txBox="1">
          <a:spLocks noChangeArrowheads="1"/>
        </xdr:cNvSpPr>
      </xdr:nvSpPr>
      <xdr:spPr>
        <a:xfrm>
          <a:off x="3829050" y="137636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295275</xdr:colOff>
      <xdr:row>4</xdr:row>
      <xdr:rowOff>19050</xdr:rowOff>
    </xdr:from>
    <xdr:to>
      <xdr:col>6</xdr:col>
      <xdr:colOff>590550</xdr:colOff>
      <xdr:row>5</xdr:row>
      <xdr:rowOff>0</xdr:rowOff>
    </xdr:to>
    <xdr:sp>
      <xdr:nvSpPr>
        <xdr:cNvPr id="178" name="TextBox 382"/>
        <xdr:cNvSpPr txBox="1">
          <a:spLocks noChangeArrowheads="1"/>
        </xdr:cNvSpPr>
      </xdr:nvSpPr>
      <xdr:spPr>
        <a:xfrm>
          <a:off x="4524375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304800</xdr:colOff>
      <xdr:row>5</xdr:row>
      <xdr:rowOff>19050</xdr:rowOff>
    </xdr:from>
    <xdr:to>
      <xdr:col>6</xdr:col>
      <xdr:colOff>600075</xdr:colOff>
      <xdr:row>6</xdr:row>
      <xdr:rowOff>0</xdr:rowOff>
    </xdr:to>
    <xdr:sp>
      <xdr:nvSpPr>
        <xdr:cNvPr id="179" name="TextBox 383"/>
        <xdr:cNvSpPr txBox="1">
          <a:spLocks noChangeArrowheads="1"/>
        </xdr:cNvSpPr>
      </xdr:nvSpPr>
      <xdr:spPr>
        <a:xfrm>
          <a:off x="453390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323850</xdr:colOff>
      <xdr:row>6</xdr:row>
      <xdr:rowOff>76200</xdr:rowOff>
    </xdr:from>
    <xdr:to>
      <xdr:col>7</xdr:col>
      <xdr:colOff>9525</xdr:colOff>
      <xdr:row>6</xdr:row>
      <xdr:rowOff>257175</xdr:rowOff>
    </xdr:to>
    <xdr:sp>
      <xdr:nvSpPr>
        <xdr:cNvPr id="180" name="TextBox 384"/>
        <xdr:cNvSpPr txBox="1">
          <a:spLocks noChangeArrowheads="1"/>
        </xdr:cNvSpPr>
      </xdr:nvSpPr>
      <xdr:spPr>
        <a:xfrm>
          <a:off x="4552950" y="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304800</xdr:colOff>
      <xdr:row>62</xdr:row>
      <xdr:rowOff>38100</xdr:rowOff>
    </xdr:from>
    <xdr:to>
      <xdr:col>9</xdr:col>
      <xdr:colOff>342900</xdr:colOff>
      <xdr:row>63</xdr:row>
      <xdr:rowOff>47625</xdr:rowOff>
    </xdr:to>
    <xdr:sp>
      <xdr:nvSpPr>
        <xdr:cNvPr id="181" name="TextBox 388"/>
        <xdr:cNvSpPr txBox="1">
          <a:spLocks noChangeArrowheads="1"/>
        </xdr:cNvSpPr>
      </xdr:nvSpPr>
      <xdr:spPr>
        <a:xfrm>
          <a:off x="4533900" y="8458200"/>
          <a:ext cx="1866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Multiply the answer with 3.14</a:t>
          </a:r>
        </a:p>
      </xdr:txBody>
    </xdr:sp>
    <xdr:clientData/>
  </xdr:twoCellAnchor>
  <xdr:twoCellAnchor>
    <xdr:from>
      <xdr:col>5</xdr:col>
      <xdr:colOff>19050</xdr:colOff>
      <xdr:row>10</xdr:row>
      <xdr:rowOff>0</xdr:rowOff>
    </xdr:from>
    <xdr:to>
      <xdr:col>5</xdr:col>
      <xdr:colOff>19050</xdr:colOff>
      <xdr:row>10</xdr:row>
      <xdr:rowOff>0</xdr:rowOff>
    </xdr:to>
    <xdr:sp>
      <xdr:nvSpPr>
        <xdr:cNvPr id="182" name="Line 391"/>
        <xdr:cNvSpPr>
          <a:spLocks/>
        </xdr:cNvSpPr>
      </xdr:nvSpPr>
      <xdr:spPr>
        <a:xfrm>
          <a:off x="36385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10</xdr:row>
      <xdr:rowOff>0</xdr:rowOff>
    </xdr:from>
    <xdr:to>
      <xdr:col>8</xdr:col>
      <xdr:colOff>76200</xdr:colOff>
      <xdr:row>10</xdr:row>
      <xdr:rowOff>0</xdr:rowOff>
    </xdr:to>
    <xdr:sp>
      <xdr:nvSpPr>
        <xdr:cNvPr id="183" name="Line 392"/>
        <xdr:cNvSpPr>
          <a:spLocks/>
        </xdr:cNvSpPr>
      </xdr:nvSpPr>
      <xdr:spPr>
        <a:xfrm>
          <a:off x="55245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105</xdr:row>
      <xdr:rowOff>28575</xdr:rowOff>
    </xdr:from>
    <xdr:to>
      <xdr:col>5</xdr:col>
      <xdr:colOff>561975</xdr:colOff>
      <xdr:row>115</xdr:row>
      <xdr:rowOff>66675</xdr:rowOff>
    </xdr:to>
    <xdr:sp>
      <xdr:nvSpPr>
        <xdr:cNvPr id="184" name="Oval 399"/>
        <xdr:cNvSpPr>
          <a:spLocks/>
        </xdr:cNvSpPr>
      </xdr:nvSpPr>
      <xdr:spPr>
        <a:xfrm>
          <a:off x="2343150" y="15659100"/>
          <a:ext cx="1838325" cy="1657350"/>
        </a:xfrm>
        <a:prstGeom prst="ellipse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4</xdr:col>
      <xdr:colOff>200025</xdr:colOff>
      <xdr:row>105</xdr:row>
      <xdr:rowOff>95250</xdr:rowOff>
    </xdr:from>
    <xdr:to>
      <xdr:col>4</xdr:col>
      <xdr:colOff>304800</xdr:colOff>
      <xdr:row>106</xdr:row>
      <xdr:rowOff>38100</xdr:rowOff>
    </xdr:to>
    <xdr:sp>
      <xdr:nvSpPr>
        <xdr:cNvPr id="185" name="Oval 400"/>
        <xdr:cNvSpPr>
          <a:spLocks/>
        </xdr:cNvSpPr>
      </xdr:nvSpPr>
      <xdr:spPr>
        <a:xfrm>
          <a:off x="3209925" y="1572577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109</xdr:row>
      <xdr:rowOff>152400</xdr:rowOff>
    </xdr:from>
    <xdr:to>
      <xdr:col>5</xdr:col>
      <xdr:colOff>542925</xdr:colOff>
      <xdr:row>110</xdr:row>
      <xdr:rowOff>95250</xdr:rowOff>
    </xdr:to>
    <xdr:sp>
      <xdr:nvSpPr>
        <xdr:cNvPr id="186" name="Oval 401"/>
        <xdr:cNvSpPr>
          <a:spLocks/>
        </xdr:cNvSpPr>
      </xdr:nvSpPr>
      <xdr:spPr>
        <a:xfrm>
          <a:off x="4057650" y="1643062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114</xdr:row>
      <xdr:rowOff>95250</xdr:rowOff>
    </xdr:from>
    <xdr:to>
      <xdr:col>4</xdr:col>
      <xdr:colOff>314325</xdr:colOff>
      <xdr:row>115</xdr:row>
      <xdr:rowOff>38100</xdr:rowOff>
    </xdr:to>
    <xdr:sp>
      <xdr:nvSpPr>
        <xdr:cNvPr id="187" name="Oval 402"/>
        <xdr:cNvSpPr>
          <a:spLocks/>
        </xdr:cNvSpPr>
      </xdr:nvSpPr>
      <xdr:spPr>
        <a:xfrm>
          <a:off x="3219450" y="17183100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109</xdr:row>
      <xdr:rowOff>152400</xdr:rowOff>
    </xdr:from>
    <xdr:to>
      <xdr:col>3</xdr:col>
      <xdr:colOff>219075</xdr:colOff>
      <xdr:row>110</xdr:row>
      <xdr:rowOff>95250</xdr:rowOff>
    </xdr:to>
    <xdr:sp>
      <xdr:nvSpPr>
        <xdr:cNvPr id="188" name="Oval 403"/>
        <xdr:cNvSpPr>
          <a:spLocks/>
        </xdr:cNvSpPr>
      </xdr:nvSpPr>
      <xdr:spPr>
        <a:xfrm>
          <a:off x="2381250" y="1643062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113</xdr:row>
      <xdr:rowOff>19050</xdr:rowOff>
    </xdr:from>
    <xdr:to>
      <xdr:col>5</xdr:col>
      <xdr:colOff>352425</xdr:colOff>
      <xdr:row>113</xdr:row>
      <xdr:rowOff>123825</xdr:rowOff>
    </xdr:to>
    <xdr:sp>
      <xdr:nvSpPr>
        <xdr:cNvPr id="189" name="Oval 404"/>
        <xdr:cNvSpPr>
          <a:spLocks/>
        </xdr:cNvSpPr>
      </xdr:nvSpPr>
      <xdr:spPr>
        <a:xfrm>
          <a:off x="3867150" y="1694497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106</xdr:row>
      <xdr:rowOff>142875</xdr:rowOff>
    </xdr:from>
    <xdr:to>
      <xdr:col>5</xdr:col>
      <xdr:colOff>285750</xdr:colOff>
      <xdr:row>107</xdr:row>
      <xdr:rowOff>85725</xdr:rowOff>
    </xdr:to>
    <xdr:sp>
      <xdr:nvSpPr>
        <xdr:cNvPr id="190" name="Oval 406"/>
        <xdr:cNvSpPr>
          <a:spLocks/>
        </xdr:cNvSpPr>
      </xdr:nvSpPr>
      <xdr:spPr>
        <a:xfrm>
          <a:off x="3800475" y="1593532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113</xdr:row>
      <xdr:rowOff>19050</xdr:rowOff>
    </xdr:from>
    <xdr:to>
      <xdr:col>3</xdr:col>
      <xdr:colOff>447675</xdr:colOff>
      <xdr:row>113</xdr:row>
      <xdr:rowOff>123825</xdr:rowOff>
    </xdr:to>
    <xdr:sp>
      <xdr:nvSpPr>
        <xdr:cNvPr id="191" name="Oval 407"/>
        <xdr:cNvSpPr>
          <a:spLocks/>
        </xdr:cNvSpPr>
      </xdr:nvSpPr>
      <xdr:spPr>
        <a:xfrm>
          <a:off x="2609850" y="1694497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107</xdr:row>
      <xdr:rowOff>0</xdr:rowOff>
    </xdr:from>
    <xdr:to>
      <xdr:col>3</xdr:col>
      <xdr:colOff>438150</xdr:colOff>
      <xdr:row>107</xdr:row>
      <xdr:rowOff>104775</xdr:rowOff>
    </xdr:to>
    <xdr:sp>
      <xdr:nvSpPr>
        <xdr:cNvPr id="192" name="Oval 412"/>
        <xdr:cNvSpPr>
          <a:spLocks/>
        </xdr:cNvSpPr>
      </xdr:nvSpPr>
      <xdr:spPr>
        <a:xfrm>
          <a:off x="2600325" y="15954375"/>
          <a:ext cx="104775" cy="104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110</xdr:row>
      <xdr:rowOff>66675</xdr:rowOff>
    </xdr:from>
    <xdr:to>
      <xdr:col>1</xdr:col>
      <xdr:colOff>257175</xdr:colOff>
      <xdr:row>113</xdr:row>
      <xdr:rowOff>19050</xdr:rowOff>
    </xdr:to>
    <xdr:sp>
      <xdr:nvSpPr>
        <xdr:cNvPr id="193" name="AutoShape 430"/>
        <xdr:cNvSpPr>
          <a:spLocks/>
        </xdr:cNvSpPr>
      </xdr:nvSpPr>
      <xdr:spPr>
        <a:xfrm>
          <a:off x="590550" y="16506825"/>
          <a:ext cx="123825" cy="438150"/>
        </a:xfrm>
        <a:custGeom>
          <a:pathLst>
            <a:path h="46" w="13">
              <a:moveTo>
                <a:pt x="2" y="46"/>
              </a:moveTo>
              <a:cubicBezTo>
                <a:pt x="1" y="28"/>
                <a:pt x="0" y="10"/>
                <a:pt x="2" y="5"/>
              </a:cubicBezTo>
              <a:cubicBezTo>
                <a:pt x="4" y="0"/>
                <a:pt x="11" y="13"/>
                <a:pt x="13" y="15"/>
              </a:cubicBez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91</xdr:row>
      <xdr:rowOff>123825</xdr:rowOff>
    </xdr:from>
    <xdr:to>
      <xdr:col>6</xdr:col>
      <xdr:colOff>104775</xdr:colOff>
      <xdr:row>92</xdr:row>
      <xdr:rowOff>152400</xdr:rowOff>
    </xdr:to>
    <xdr:sp>
      <xdr:nvSpPr>
        <xdr:cNvPr id="194" name="AutoShape 432"/>
        <xdr:cNvSpPr>
          <a:spLocks/>
        </xdr:cNvSpPr>
      </xdr:nvSpPr>
      <xdr:spPr>
        <a:xfrm>
          <a:off x="3867150" y="13401675"/>
          <a:ext cx="466725" cy="190500"/>
        </a:xfrm>
        <a:prstGeom prst="flowChartManualInput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91</xdr:row>
      <xdr:rowOff>133350</xdr:rowOff>
    </xdr:from>
    <xdr:to>
      <xdr:col>2</xdr:col>
      <xdr:colOff>590550</xdr:colOff>
      <xdr:row>93</xdr:row>
      <xdr:rowOff>0</xdr:rowOff>
    </xdr:to>
    <xdr:sp>
      <xdr:nvSpPr>
        <xdr:cNvPr id="195" name="AutoShape 433"/>
        <xdr:cNvSpPr>
          <a:spLocks/>
        </xdr:cNvSpPr>
      </xdr:nvSpPr>
      <xdr:spPr>
        <a:xfrm flipH="1">
          <a:off x="1638300" y="13411200"/>
          <a:ext cx="457200" cy="190500"/>
        </a:xfrm>
        <a:prstGeom prst="flowChartManualInput">
          <a:avLst/>
        </a:prstGeom>
        <a:solidFill>
          <a:srgbClr val="9999FF"/>
        </a:solidFill>
        <a:ln w="12700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91</xdr:row>
      <xdr:rowOff>152400</xdr:rowOff>
    </xdr:from>
    <xdr:to>
      <xdr:col>7</xdr:col>
      <xdr:colOff>142875</xdr:colOff>
      <xdr:row>92</xdr:row>
      <xdr:rowOff>152400</xdr:rowOff>
    </xdr:to>
    <xdr:sp>
      <xdr:nvSpPr>
        <xdr:cNvPr id="196" name="TextBox 434"/>
        <xdr:cNvSpPr txBox="1">
          <a:spLocks noChangeArrowheads="1"/>
        </xdr:cNvSpPr>
      </xdr:nvSpPr>
      <xdr:spPr>
        <a:xfrm>
          <a:off x="4705350" y="1343025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9</xdr:col>
      <xdr:colOff>419100</xdr:colOff>
      <xdr:row>1</xdr:row>
      <xdr:rowOff>9525</xdr:rowOff>
    </xdr:to>
    <xdr:sp>
      <xdr:nvSpPr>
        <xdr:cNvPr id="197" name="Line 437"/>
        <xdr:cNvSpPr>
          <a:spLocks/>
        </xdr:cNvSpPr>
      </xdr:nvSpPr>
      <xdr:spPr>
        <a:xfrm>
          <a:off x="457200" y="0"/>
          <a:ext cx="6019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9</xdr:col>
      <xdr:colOff>419100</xdr:colOff>
      <xdr:row>9</xdr:row>
      <xdr:rowOff>0</xdr:rowOff>
    </xdr:to>
    <xdr:sp>
      <xdr:nvSpPr>
        <xdr:cNvPr id="198" name="Line 438"/>
        <xdr:cNvSpPr>
          <a:spLocks/>
        </xdr:cNvSpPr>
      </xdr:nvSpPr>
      <xdr:spPr>
        <a:xfrm>
          <a:off x="476250" y="0"/>
          <a:ext cx="6000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</xdr:row>
      <xdr:rowOff>9525</xdr:rowOff>
    </xdr:from>
    <xdr:to>
      <xdr:col>0</xdr:col>
      <xdr:colOff>447675</xdr:colOff>
      <xdr:row>9</xdr:row>
      <xdr:rowOff>9525</xdr:rowOff>
    </xdr:to>
    <xdr:sp>
      <xdr:nvSpPr>
        <xdr:cNvPr id="199" name="Line 440"/>
        <xdr:cNvSpPr>
          <a:spLocks/>
        </xdr:cNvSpPr>
      </xdr:nvSpPr>
      <xdr:spPr>
        <a:xfrm>
          <a:off x="44767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</xdr:row>
      <xdr:rowOff>9525</xdr:rowOff>
    </xdr:from>
    <xdr:to>
      <xdr:col>9</xdr:col>
      <xdr:colOff>409575</xdr:colOff>
      <xdr:row>9</xdr:row>
      <xdr:rowOff>9525</xdr:rowOff>
    </xdr:to>
    <xdr:sp>
      <xdr:nvSpPr>
        <xdr:cNvPr id="200" name="Line 441"/>
        <xdr:cNvSpPr>
          <a:spLocks/>
        </xdr:cNvSpPr>
      </xdr:nvSpPr>
      <xdr:spPr>
        <a:xfrm>
          <a:off x="646747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85</xdr:row>
      <xdr:rowOff>28575</xdr:rowOff>
    </xdr:from>
    <xdr:to>
      <xdr:col>2</xdr:col>
      <xdr:colOff>219075</xdr:colOff>
      <xdr:row>86</xdr:row>
      <xdr:rowOff>76200</xdr:rowOff>
    </xdr:to>
    <xdr:sp>
      <xdr:nvSpPr>
        <xdr:cNvPr id="201" name="Rectangle 442"/>
        <xdr:cNvSpPr>
          <a:spLocks/>
        </xdr:cNvSpPr>
      </xdr:nvSpPr>
      <xdr:spPr>
        <a:xfrm>
          <a:off x="1638300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85</xdr:row>
      <xdr:rowOff>28575</xdr:rowOff>
    </xdr:from>
    <xdr:to>
      <xdr:col>3</xdr:col>
      <xdr:colOff>571500</xdr:colOff>
      <xdr:row>86</xdr:row>
      <xdr:rowOff>76200</xdr:rowOff>
    </xdr:to>
    <xdr:sp>
      <xdr:nvSpPr>
        <xdr:cNvPr id="202" name="Rectangle 443"/>
        <xdr:cNvSpPr>
          <a:spLocks/>
        </xdr:cNvSpPr>
      </xdr:nvSpPr>
      <xdr:spPr>
        <a:xfrm>
          <a:off x="2752725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85</xdr:row>
      <xdr:rowOff>28575</xdr:rowOff>
    </xdr:from>
    <xdr:to>
      <xdr:col>2</xdr:col>
      <xdr:colOff>571500</xdr:colOff>
      <xdr:row>86</xdr:row>
      <xdr:rowOff>76200</xdr:rowOff>
    </xdr:to>
    <xdr:sp>
      <xdr:nvSpPr>
        <xdr:cNvPr id="203" name="Rectangle 444"/>
        <xdr:cNvSpPr>
          <a:spLocks/>
        </xdr:cNvSpPr>
      </xdr:nvSpPr>
      <xdr:spPr>
        <a:xfrm>
          <a:off x="1990725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85</xdr:row>
      <xdr:rowOff>28575</xdr:rowOff>
    </xdr:from>
    <xdr:to>
      <xdr:col>4</xdr:col>
      <xdr:colOff>571500</xdr:colOff>
      <xdr:row>86</xdr:row>
      <xdr:rowOff>76200</xdr:rowOff>
    </xdr:to>
    <xdr:sp>
      <xdr:nvSpPr>
        <xdr:cNvPr id="204" name="Rectangle 445"/>
        <xdr:cNvSpPr>
          <a:spLocks/>
        </xdr:cNvSpPr>
      </xdr:nvSpPr>
      <xdr:spPr>
        <a:xfrm>
          <a:off x="3495675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85</xdr:row>
      <xdr:rowOff>19050</xdr:rowOff>
    </xdr:from>
    <xdr:to>
      <xdr:col>5</xdr:col>
      <xdr:colOff>371475</xdr:colOff>
      <xdr:row>86</xdr:row>
      <xdr:rowOff>66675</xdr:rowOff>
    </xdr:to>
    <xdr:sp>
      <xdr:nvSpPr>
        <xdr:cNvPr id="205" name="Rectangle 446"/>
        <xdr:cNvSpPr>
          <a:spLocks/>
        </xdr:cNvSpPr>
      </xdr:nvSpPr>
      <xdr:spPr>
        <a:xfrm>
          <a:off x="3905250" y="12325350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85</xdr:row>
      <xdr:rowOff>28575</xdr:rowOff>
    </xdr:from>
    <xdr:to>
      <xdr:col>6</xdr:col>
      <xdr:colOff>104775</xdr:colOff>
      <xdr:row>86</xdr:row>
      <xdr:rowOff>76200</xdr:rowOff>
    </xdr:to>
    <xdr:sp>
      <xdr:nvSpPr>
        <xdr:cNvPr id="206" name="Rectangle 447"/>
        <xdr:cNvSpPr>
          <a:spLocks/>
        </xdr:cNvSpPr>
      </xdr:nvSpPr>
      <xdr:spPr>
        <a:xfrm>
          <a:off x="4248150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85</xdr:row>
      <xdr:rowOff>28575</xdr:rowOff>
    </xdr:from>
    <xdr:to>
      <xdr:col>3</xdr:col>
      <xdr:colOff>180975</xdr:colOff>
      <xdr:row>86</xdr:row>
      <xdr:rowOff>76200</xdr:rowOff>
    </xdr:to>
    <xdr:sp>
      <xdr:nvSpPr>
        <xdr:cNvPr id="207" name="Rectangle 448"/>
        <xdr:cNvSpPr>
          <a:spLocks/>
        </xdr:cNvSpPr>
      </xdr:nvSpPr>
      <xdr:spPr>
        <a:xfrm>
          <a:off x="2362200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85</xdr:row>
      <xdr:rowOff>28575</xdr:rowOff>
    </xdr:from>
    <xdr:to>
      <xdr:col>4</xdr:col>
      <xdr:colOff>200025</xdr:colOff>
      <xdr:row>86</xdr:row>
      <xdr:rowOff>76200</xdr:rowOff>
    </xdr:to>
    <xdr:sp>
      <xdr:nvSpPr>
        <xdr:cNvPr id="208" name="Rectangle 449"/>
        <xdr:cNvSpPr>
          <a:spLocks/>
        </xdr:cNvSpPr>
      </xdr:nvSpPr>
      <xdr:spPr>
        <a:xfrm>
          <a:off x="3124200" y="12334875"/>
          <a:ext cx="85725" cy="2095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137</xdr:row>
      <xdr:rowOff>0</xdr:rowOff>
    </xdr:from>
    <xdr:to>
      <xdr:col>6</xdr:col>
      <xdr:colOff>590550</xdr:colOff>
      <xdr:row>137</xdr:row>
      <xdr:rowOff>0</xdr:rowOff>
    </xdr:to>
    <xdr:sp>
      <xdr:nvSpPr>
        <xdr:cNvPr id="209" name="Line 488"/>
        <xdr:cNvSpPr>
          <a:spLocks/>
        </xdr:cNvSpPr>
      </xdr:nvSpPr>
      <xdr:spPr>
        <a:xfrm>
          <a:off x="4819650" y="208121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137</xdr:row>
      <xdr:rowOff>0</xdr:rowOff>
    </xdr:from>
    <xdr:to>
      <xdr:col>8</xdr:col>
      <xdr:colOff>28575</xdr:colOff>
      <xdr:row>137</xdr:row>
      <xdr:rowOff>0</xdr:rowOff>
    </xdr:to>
    <xdr:sp>
      <xdr:nvSpPr>
        <xdr:cNvPr id="210" name="Line 489"/>
        <xdr:cNvSpPr>
          <a:spLocks/>
        </xdr:cNvSpPr>
      </xdr:nvSpPr>
      <xdr:spPr>
        <a:xfrm>
          <a:off x="5476875" y="208121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11" name="Line 512"/>
        <xdr:cNvSpPr>
          <a:spLocks/>
        </xdr:cNvSpPr>
      </xdr:nvSpPr>
      <xdr:spPr>
        <a:xfrm>
          <a:off x="1504950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137</xdr:row>
      <xdr:rowOff>0</xdr:rowOff>
    </xdr:to>
    <xdr:sp>
      <xdr:nvSpPr>
        <xdr:cNvPr id="212" name="Line 513"/>
        <xdr:cNvSpPr>
          <a:spLocks/>
        </xdr:cNvSpPr>
      </xdr:nvSpPr>
      <xdr:spPr>
        <a:xfrm>
          <a:off x="3009900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137</xdr:row>
      <xdr:rowOff>0</xdr:rowOff>
    </xdr:from>
    <xdr:to>
      <xdr:col>2</xdr:col>
      <xdr:colOff>9525</xdr:colOff>
      <xdr:row>137</xdr:row>
      <xdr:rowOff>0</xdr:rowOff>
    </xdr:to>
    <xdr:sp>
      <xdr:nvSpPr>
        <xdr:cNvPr id="213" name="Line 514"/>
        <xdr:cNvSpPr>
          <a:spLocks/>
        </xdr:cNvSpPr>
      </xdr:nvSpPr>
      <xdr:spPr>
        <a:xfrm>
          <a:off x="1514475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137</xdr:row>
      <xdr:rowOff>0</xdr:rowOff>
    </xdr:from>
    <xdr:to>
      <xdr:col>3</xdr:col>
      <xdr:colOff>590550</xdr:colOff>
      <xdr:row>137</xdr:row>
      <xdr:rowOff>0</xdr:rowOff>
    </xdr:to>
    <xdr:sp>
      <xdr:nvSpPr>
        <xdr:cNvPr id="214" name="Line 515"/>
        <xdr:cNvSpPr>
          <a:spLocks/>
        </xdr:cNvSpPr>
      </xdr:nvSpPr>
      <xdr:spPr>
        <a:xfrm flipH="1">
          <a:off x="2857500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15" name="Line 516"/>
        <xdr:cNvSpPr>
          <a:spLocks/>
        </xdr:cNvSpPr>
      </xdr:nvSpPr>
      <xdr:spPr>
        <a:xfrm>
          <a:off x="1504950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137</xdr:row>
      <xdr:rowOff>0</xdr:rowOff>
    </xdr:from>
    <xdr:to>
      <xdr:col>3</xdr:col>
      <xdr:colOff>590550</xdr:colOff>
      <xdr:row>137</xdr:row>
      <xdr:rowOff>0</xdr:rowOff>
    </xdr:to>
    <xdr:sp>
      <xdr:nvSpPr>
        <xdr:cNvPr id="216" name="Line 519"/>
        <xdr:cNvSpPr>
          <a:spLocks/>
        </xdr:cNvSpPr>
      </xdr:nvSpPr>
      <xdr:spPr>
        <a:xfrm>
          <a:off x="2857500" y="208121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140</xdr:row>
      <xdr:rowOff>0</xdr:rowOff>
    </xdr:from>
    <xdr:to>
      <xdr:col>1</xdr:col>
      <xdr:colOff>742950</xdr:colOff>
      <xdr:row>142</xdr:row>
      <xdr:rowOff>142875</xdr:rowOff>
    </xdr:to>
    <xdr:sp>
      <xdr:nvSpPr>
        <xdr:cNvPr id="217" name="Rectangle 532"/>
        <xdr:cNvSpPr>
          <a:spLocks/>
        </xdr:cNvSpPr>
      </xdr:nvSpPr>
      <xdr:spPr>
        <a:xfrm>
          <a:off x="1038225" y="21336000"/>
          <a:ext cx="161925" cy="46672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139</xdr:row>
      <xdr:rowOff>76200</xdr:rowOff>
    </xdr:from>
    <xdr:to>
      <xdr:col>4</xdr:col>
      <xdr:colOff>19050</xdr:colOff>
      <xdr:row>139</xdr:row>
      <xdr:rowOff>76200</xdr:rowOff>
    </xdr:to>
    <xdr:sp>
      <xdr:nvSpPr>
        <xdr:cNvPr id="218" name="Line 534"/>
        <xdr:cNvSpPr>
          <a:spLocks/>
        </xdr:cNvSpPr>
      </xdr:nvSpPr>
      <xdr:spPr>
        <a:xfrm>
          <a:off x="2457450" y="21250275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138</xdr:row>
      <xdr:rowOff>142875</xdr:rowOff>
    </xdr:from>
    <xdr:to>
      <xdr:col>3</xdr:col>
      <xdr:colOff>342900</xdr:colOff>
      <xdr:row>139</xdr:row>
      <xdr:rowOff>142875</xdr:rowOff>
    </xdr:to>
    <xdr:sp>
      <xdr:nvSpPr>
        <xdr:cNvPr id="219" name="TextBox 535"/>
        <xdr:cNvSpPr txBox="1">
          <a:spLocks noChangeArrowheads="1"/>
        </xdr:cNvSpPr>
      </xdr:nvSpPr>
      <xdr:spPr>
        <a:xfrm>
          <a:off x="2276475" y="21155025"/>
          <a:ext cx="333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1</xdr:col>
      <xdr:colOff>638175</xdr:colOff>
      <xdr:row>139</xdr:row>
      <xdr:rowOff>76200</xdr:rowOff>
    </xdr:from>
    <xdr:to>
      <xdr:col>2</xdr:col>
      <xdr:colOff>533400</xdr:colOff>
      <xdr:row>139</xdr:row>
      <xdr:rowOff>76200</xdr:rowOff>
    </xdr:to>
    <xdr:sp>
      <xdr:nvSpPr>
        <xdr:cNvPr id="220" name="Line 536"/>
        <xdr:cNvSpPr>
          <a:spLocks/>
        </xdr:cNvSpPr>
      </xdr:nvSpPr>
      <xdr:spPr>
        <a:xfrm flipH="1">
          <a:off x="1095375" y="21250275"/>
          <a:ext cx="942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140</xdr:row>
      <xdr:rowOff>28575</xdr:rowOff>
    </xdr:from>
    <xdr:to>
      <xdr:col>1</xdr:col>
      <xdr:colOff>504825</xdr:colOff>
      <xdr:row>142</xdr:row>
      <xdr:rowOff>142875</xdr:rowOff>
    </xdr:to>
    <xdr:sp>
      <xdr:nvSpPr>
        <xdr:cNvPr id="221" name="Line 537"/>
        <xdr:cNvSpPr>
          <a:spLocks/>
        </xdr:cNvSpPr>
      </xdr:nvSpPr>
      <xdr:spPr>
        <a:xfrm>
          <a:off x="962025" y="21364575"/>
          <a:ext cx="0" cy="4381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141</xdr:row>
      <xdr:rowOff>0</xdr:rowOff>
    </xdr:from>
    <xdr:to>
      <xdr:col>1</xdr:col>
      <xdr:colOff>533400</xdr:colOff>
      <xdr:row>142</xdr:row>
      <xdr:rowOff>9525</xdr:rowOff>
    </xdr:to>
    <xdr:sp>
      <xdr:nvSpPr>
        <xdr:cNvPr id="222" name="TextBox 538"/>
        <xdr:cNvSpPr txBox="1">
          <a:spLocks noChangeArrowheads="1"/>
        </xdr:cNvSpPr>
      </xdr:nvSpPr>
      <xdr:spPr>
        <a:xfrm>
          <a:off x="647700" y="2149792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5</xdr:col>
      <xdr:colOff>381000</xdr:colOff>
      <xdr:row>140</xdr:row>
      <xdr:rowOff>0</xdr:rowOff>
    </xdr:from>
    <xdr:to>
      <xdr:col>6</xdr:col>
      <xdr:colOff>257175</xdr:colOff>
      <xdr:row>140</xdr:row>
      <xdr:rowOff>95250</xdr:rowOff>
    </xdr:to>
    <xdr:sp>
      <xdr:nvSpPr>
        <xdr:cNvPr id="223" name="Rectangle 540"/>
        <xdr:cNvSpPr>
          <a:spLocks/>
        </xdr:cNvSpPr>
      </xdr:nvSpPr>
      <xdr:spPr>
        <a:xfrm>
          <a:off x="4000500" y="21336000"/>
          <a:ext cx="485775" cy="9525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141</xdr:row>
      <xdr:rowOff>142875</xdr:rowOff>
    </xdr:from>
    <xdr:to>
      <xdr:col>8</xdr:col>
      <xdr:colOff>466725</xdr:colOff>
      <xdr:row>142</xdr:row>
      <xdr:rowOff>142875</xdr:rowOff>
    </xdr:to>
    <xdr:sp>
      <xdr:nvSpPr>
        <xdr:cNvPr id="224" name="TextBox 541"/>
        <xdr:cNvSpPr txBox="1">
          <a:spLocks noChangeArrowheads="1"/>
        </xdr:cNvSpPr>
      </xdr:nvSpPr>
      <xdr:spPr>
        <a:xfrm>
          <a:off x="4895850" y="21640800"/>
          <a:ext cx="1019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mm round bar</a:t>
          </a:r>
        </a:p>
      </xdr:txBody>
    </xdr:sp>
    <xdr:clientData/>
  </xdr:twoCellAnchor>
  <xdr:twoCellAnchor>
    <xdr:from>
      <xdr:col>6</xdr:col>
      <xdr:colOff>123825</xdr:colOff>
      <xdr:row>142</xdr:row>
      <xdr:rowOff>76200</xdr:rowOff>
    </xdr:from>
    <xdr:to>
      <xdr:col>6</xdr:col>
      <xdr:colOff>438150</xdr:colOff>
      <xdr:row>142</xdr:row>
      <xdr:rowOff>76200</xdr:rowOff>
    </xdr:to>
    <xdr:sp>
      <xdr:nvSpPr>
        <xdr:cNvPr id="225" name="Line 542"/>
        <xdr:cNvSpPr>
          <a:spLocks/>
        </xdr:cNvSpPr>
      </xdr:nvSpPr>
      <xdr:spPr>
        <a:xfrm>
          <a:off x="4352925" y="21736050"/>
          <a:ext cx="314325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0</xdr:rowOff>
    </xdr:from>
    <xdr:to>
      <xdr:col>6</xdr:col>
      <xdr:colOff>314325</xdr:colOff>
      <xdr:row>11</xdr:row>
      <xdr:rowOff>0</xdr:rowOff>
    </xdr:to>
    <xdr:sp>
      <xdr:nvSpPr>
        <xdr:cNvPr id="226" name="Line 552"/>
        <xdr:cNvSpPr>
          <a:spLocks/>
        </xdr:cNvSpPr>
      </xdr:nvSpPr>
      <xdr:spPr>
        <a:xfrm>
          <a:off x="4543425" y="1619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140</xdr:row>
      <xdr:rowOff>57150</xdr:rowOff>
    </xdr:from>
    <xdr:to>
      <xdr:col>6</xdr:col>
      <xdr:colOff>104775</xdr:colOff>
      <xdr:row>142</xdr:row>
      <xdr:rowOff>180975</xdr:rowOff>
    </xdr:to>
    <xdr:sp>
      <xdr:nvSpPr>
        <xdr:cNvPr id="227" name="AutoShape 554"/>
        <xdr:cNvSpPr>
          <a:spLocks/>
        </xdr:cNvSpPr>
      </xdr:nvSpPr>
      <xdr:spPr>
        <a:xfrm>
          <a:off x="4171950" y="21393150"/>
          <a:ext cx="161925" cy="447675"/>
        </a:xfrm>
        <a:prstGeom prst="ca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142</xdr:row>
      <xdr:rowOff>66675</xdr:rowOff>
    </xdr:from>
    <xdr:to>
      <xdr:col>6</xdr:col>
      <xdr:colOff>104775</xdr:colOff>
      <xdr:row>145</xdr:row>
      <xdr:rowOff>0</xdr:rowOff>
    </xdr:to>
    <xdr:sp>
      <xdr:nvSpPr>
        <xdr:cNvPr id="228" name="AutoShape 555"/>
        <xdr:cNvSpPr>
          <a:spLocks/>
        </xdr:cNvSpPr>
      </xdr:nvSpPr>
      <xdr:spPr>
        <a:xfrm>
          <a:off x="4171950" y="21726525"/>
          <a:ext cx="161925" cy="447675"/>
        </a:xfrm>
        <a:prstGeom prst="ca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144</xdr:row>
      <xdr:rowOff>38100</xdr:rowOff>
    </xdr:from>
    <xdr:to>
      <xdr:col>6</xdr:col>
      <xdr:colOff>104775</xdr:colOff>
      <xdr:row>147</xdr:row>
      <xdr:rowOff>0</xdr:rowOff>
    </xdr:to>
    <xdr:sp>
      <xdr:nvSpPr>
        <xdr:cNvPr id="229" name="AutoShape 557"/>
        <xdr:cNvSpPr>
          <a:spLocks/>
        </xdr:cNvSpPr>
      </xdr:nvSpPr>
      <xdr:spPr>
        <a:xfrm>
          <a:off x="4171950" y="22050375"/>
          <a:ext cx="161925" cy="447675"/>
        </a:xfrm>
        <a:prstGeom prst="ca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146</xdr:row>
      <xdr:rowOff>38100</xdr:rowOff>
    </xdr:from>
    <xdr:to>
      <xdr:col>6</xdr:col>
      <xdr:colOff>104775</xdr:colOff>
      <xdr:row>149</xdr:row>
      <xdr:rowOff>0</xdr:rowOff>
    </xdr:to>
    <xdr:sp>
      <xdr:nvSpPr>
        <xdr:cNvPr id="230" name="AutoShape 558"/>
        <xdr:cNvSpPr>
          <a:spLocks/>
        </xdr:cNvSpPr>
      </xdr:nvSpPr>
      <xdr:spPr>
        <a:xfrm>
          <a:off x="4171950" y="22374225"/>
          <a:ext cx="161925" cy="447675"/>
        </a:xfrm>
        <a:prstGeom prst="can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140</xdr:row>
      <xdr:rowOff>9525</xdr:rowOff>
    </xdr:from>
    <xdr:to>
      <xdr:col>3</xdr:col>
      <xdr:colOff>695325</xdr:colOff>
      <xdr:row>141</xdr:row>
      <xdr:rowOff>9525</xdr:rowOff>
    </xdr:to>
    <xdr:sp>
      <xdr:nvSpPr>
        <xdr:cNvPr id="231" name="AutoShape 562"/>
        <xdr:cNvSpPr>
          <a:spLocks/>
        </xdr:cNvSpPr>
      </xdr:nvSpPr>
      <xdr:spPr>
        <a:xfrm>
          <a:off x="2657475" y="21345525"/>
          <a:ext cx="304800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140</xdr:row>
      <xdr:rowOff>9525</xdr:rowOff>
    </xdr:from>
    <xdr:to>
      <xdr:col>3</xdr:col>
      <xdr:colOff>476250</xdr:colOff>
      <xdr:row>141</xdr:row>
      <xdr:rowOff>9525</xdr:rowOff>
    </xdr:to>
    <xdr:sp>
      <xdr:nvSpPr>
        <xdr:cNvPr id="232" name="AutoShape 563"/>
        <xdr:cNvSpPr>
          <a:spLocks/>
        </xdr:cNvSpPr>
      </xdr:nvSpPr>
      <xdr:spPr>
        <a:xfrm flipH="1">
          <a:off x="2362200" y="21345525"/>
          <a:ext cx="381000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140</xdr:row>
      <xdr:rowOff>9525</xdr:rowOff>
    </xdr:from>
    <xdr:to>
      <xdr:col>2</xdr:col>
      <xdr:colOff>95250</xdr:colOff>
      <xdr:row>141</xdr:row>
      <xdr:rowOff>9525</xdr:rowOff>
    </xdr:to>
    <xdr:sp>
      <xdr:nvSpPr>
        <xdr:cNvPr id="233" name="AutoShape 564"/>
        <xdr:cNvSpPr>
          <a:spLocks/>
        </xdr:cNvSpPr>
      </xdr:nvSpPr>
      <xdr:spPr>
        <a:xfrm flipH="1">
          <a:off x="1152525" y="21345525"/>
          <a:ext cx="447675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140</xdr:row>
      <xdr:rowOff>9525</xdr:rowOff>
    </xdr:from>
    <xdr:to>
      <xdr:col>3</xdr:col>
      <xdr:colOff>209550</xdr:colOff>
      <xdr:row>141</xdr:row>
      <xdr:rowOff>9525</xdr:rowOff>
    </xdr:to>
    <xdr:sp>
      <xdr:nvSpPr>
        <xdr:cNvPr id="234" name="AutoShape 565"/>
        <xdr:cNvSpPr>
          <a:spLocks/>
        </xdr:cNvSpPr>
      </xdr:nvSpPr>
      <xdr:spPr>
        <a:xfrm flipH="1">
          <a:off x="2095500" y="21345525"/>
          <a:ext cx="381000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140</xdr:row>
      <xdr:rowOff>9525</xdr:rowOff>
    </xdr:from>
    <xdr:to>
      <xdr:col>2</xdr:col>
      <xdr:colOff>314325</xdr:colOff>
      <xdr:row>141</xdr:row>
      <xdr:rowOff>9525</xdr:rowOff>
    </xdr:to>
    <xdr:sp>
      <xdr:nvSpPr>
        <xdr:cNvPr id="235" name="AutoShape 566"/>
        <xdr:cNvSpPr>
          <a:spLocks/>
        </xdr:cNvSpPr>
      </xdr:nvSpPr>
      <xdr:spPr>
        <a:xfrm flipH="1">
          <a:off x="1371600" y="21345525"/>
          <a:ext cx="447675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140</xdr:row>
      <xdr:rowOff>9525</xdr:rowOff>
    </xdr:from>
    <xdr:to>
      <xdr:col>2</xdr:col>
      <xdr:colOff>542925</xdr:colOff>
      <xdr:row>141</xdr:row>
      <xdr:rowOff>9525</xdr:rowOff>
    </xdr:to>
    <xdr:sp>
      <xdr:nvSpPr>
        <xdr:cNvPr id="236" name="AutoShape 567"/>
        <xdr:cNvSpPr>
          <a:spLocks/>
        </xdr:cNvSpPr>
      </xdr:nvSpPr>
      <xdr:spPr>
        <a:xfrm flipH="1">
          <a:off x="1666875" y="21345525"/>
          <a:ext cx="381000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140</xdr:row>
      <xdr:rowOff>9525</xdr:rowOff>
    </xdr:from>
    <xdr:to>
      <xdr:col>3</xdr:col>
      <xdr:colOff>0</xdr:colOff>
      <xdr:row>141</xdr:row>
      <xdr:rowOff>9525</xdr:rowOff>
    </xdr:to>
    <xdr:sp>
      <xdr:nvSpPr>
        <xdr:cNvPr id="237" name="AutoShape 568"/>
        <xdr:cNvSpPr>
          <a:spLocks/>
        </xdr:cNvSpPr>
      </xdr:nvSpPr>
      <xdr:spPr>
        <a:xfrm flipH="1">
          <a:off x="1885950" y="21345525"/>
          <a:ext cx="381000" cy="161925"/>
        </a:xfrm>
        <a:prstGeom prst="flowChartMagneticDru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81</xdr:row>
      <xdr:rowOff>66675</xdr:rowOff>
    </xdr:from>
    <xdr:to>
      <xdr:col>3</xdr:col>
      <xdr:colOff>123825</xdr:colOff>
      <xdr:row>81</xdr:row>
      <xdr:rowOff>228600</xdr:rowOff>
    </xdr:to>
    <xdr:sp>
      <xdr:nvSpPr>
        <xdr:cNvPr id="238" name="TextBox 573"/>
        <xdr:cNvSpPr txBox="1">
          <a:spLocks noChangeArrowheads="1"/>
        </xdr:cNvSpPr>
      </xdr:nvSpPr>
      <xdr:spPr>
        <a:xfrm>
          <a:off x="2019300" y="11649075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7</xdr:col>
      <xdr:colOff>352425</xdr:colOff>
      <xdr:row>21</xdr:row>
      <xdr:rowOff>57150</xdr:rowOff>
    </xdr:from>
    <xdr:to>
      <xdr:col>7</xdr:col>
      <xdr:colOff>352425</xdr:colOff>
      <xdr:row>28</xdr:row>
      <xdr:rowOff>57150</xdr:rowOff>
    </xdr:to>
    <xdr:sp>
      <xdr:nvSpPr>
        <xdr:cNvPr id="239" name="Line 574"/>
        <xdr:cNvSpPr>
          <a:spLocks/>
        </xdr:cNvSpPr>
      </xdr:nvSpPr>
      <xdr:spPr>
        <a:xfrm>
          <a:off x="5191125" y="1838325"/>
          <a:ext cx="0" cy="11334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21</xdr:row>
      <xdr:rowOff>66675</xdr:rowOff>
    </xdr:from>
    <xdr:to>
      <xdr:col>4</xdr:col>
      <xdr:colOff>323850</xdr:colOff>
      <xdr:row>28</xdr:row>
      <xdr:rowOff>57150</xdr:rowOff>
    </xdr:to>
    <xdr:sp>
      <xdr:nvSpPr>
        <xdr:cNvPr id="240" name="Line 575"/>
        <xdr:cNvSpPr>
          <a:spLocks/>
        </xdr:cNvSpPr>
      </xdr:nvSpPr>
      <xdr:spPr>
        <a:xfrm>
          <a:off x="3333750" y="1847850"/>
          <a:ext cx="0" cy="11239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76200</xdr:rowOff>
    </xdr:from>
    <xdr:to>
      <xdr:col>7</xdr:col>
      <xdr:colOff>304800</xdr:colOff>
      <xdr:row>27</xdr:row>
      <xdr:rowOff>76200</xdr:rowOff>
    </xdr:to>
    <xdr:sp>
      <xdr:nvSpPr>
        <xdr:cNvPr id="241" name="Line 576"/>
        <xdr:cNvSpPr>
          <a:spLocks/>
        </xdr:cNvSpPr>
      </xdr:nvSpPr>
      <xdr:spPr>
        <a:xfrm>
          <a:off x="4505325" y="282892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27</xdr:row>
      <xdr:rowOff>66675</xdr:rowOff>
    </xdr:from>
    <xdr:to>
      <xdr:col>5</xdr:col>
      <xdr:colOff>285750</xdr:colOff>
      <xdr:row>27</xdr:row>
      <xdr:rowOff>66675</xdr:rowOff>
    </xdr:to>
    <xdr:sp>
      <xdr:nvSpPr>
        <xdr:cNvPr id="242" name="Line 578"/>
        <xdr:cNvSpPr>
          <a:spLocks/>
        </xdr:cNvSpPr>
      </xdr:nvSpPr>
      <xdr:spPr>
        <a:xfrm flipH="1">
          <a:off x="3400425" y="2819400"/>
          <a:ext cx="504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51</xdr:row>
      <xdr:rowOff>95250</xdr:rowOff>
    </xdr:from>
    <xdr:to>
      <xdr:col>4</xdr:col>
      <xdr:colOff>419100</xdr:colOff>
      <xdr:row>52</xdr:row>
      <xdr:rowOff>142875</xdr:rowOff>
    </xdr:to>
    <xdr:sp>
      <xdr:nvSpPr>
        <xdr:cNvPr id="243" name="TextBox 579"/>
        <xdr:cNvSpPr txBox="1">
          <a:spLocks noChangeArrowheads="1"/>
        </xdr:cNvSpPr>
      </xdr:nvSpPr>
      <xdr:spPr>
        <a:xfrm>
          <a:off x="1123950" y="6734175"/>
          <a:ext cx="2305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 (Pot height + Gap A)- 2*Gap D) </a:t>
          </a:r>
        </a:p>
      </xdr:txBody>
    </xdr:sp>
    <xdr:clientData/>
  </xdr:twoCellAnchor>
  <xdr:twoCellAnchor>
    <xdr:from>
      <xdr:col>3</xdr:col>
      <xdr:colOff>152400</xdr:colOff>
      <xdr:row>131</xdr:row>
      <xdr:rowOff>95250</xdr:rowOff>
    </xdr:from>
    <xdr:to>
      <xdr:col>4</xdr:col>
      <xdr:colOff>171450</xdr:colOff>
      <xdr:row>131</xdr:row>
      <xdr:rowOff>95250</xdr:rowOff>
    </xdr:to>
    <xdr:sp>
      <xdr:nvSpPr>
        <xdr:cNvPr id="244" name="Line 584"/>
        <xdr:cNvSpPr>
          <a:spLocks/>
        </xdr:cNvSpPr>
      </xdr:nvSpPr>
      <xdr:spPr>
        <a:xfrm>
          <a:off x="2419350" y="19935825"/>
          <a:ext cx="762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126</xdr:row>
      <xdr:rowOff>66675</xdr:rowOff>
    </xdr:from>
    <xdr:to>
      <xdr:col>4</xdr:col>
      <xdr:colOff>295275</xdr:colOff>
      <xdr:row>131</xdr:row>
      <xdr:rowOff>85725</xdr:rowOff>
    </xdr:to>
    <xdr:sp>
      <xdr:nvSpPr>
        <xdr:cNvPr id="245" name="Line 595"/>
        <xdr:cNvSpPr>
          <a:spLocks/>
        </xdr:cNvSpPr>
      </xdr:nvSpPr>
      <xdr:spPr>
        <a:xfrm flipV="1">
          <a:off x="2486025" y="19097625"/>
          <a:ext cx="819150" cy="828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126</xdr:row>
      <xdr:rowOff>76200</xdr:rowOff>
    </xdr:from>
    <xdr:to>
      <xdr:col>5</xdr:col>
      <xdr:colOff>323850</xdr:colOff>
      <xdr:row>131</xdr:row>
      <xdr:rowOff>104775</xdr:rowOff>
    </xdr:to>
    <xdr:sp>
      <xdr:nvSpPr>
        <xdr:cNvPr id="246" name="Line 596"/>
        <xdr:cNvSpPr>
          <a:spLocks/>
        </xdr:cNvSpPr>
      </xdr:nvSpPr>
      <xdr:spPr>
        <a:xfrm flipV="1">
          <a:off x="3152775" y="19107150"/>
          <a:ext cx="790575" cy="8382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128</xdr:row>
      <xdr:rowOff>95250</xdr:rowOff>
    </xdr:from>
    <xdr:to>
      <xdr:col>5</xdr:col>
      <xdr:colOff>314325</xdr:colOff>
      <xdr:row>128</xdr:row>
      <xdr:rowOff>95250</xdr:rowOff>
    </xdr:to>
    <xdr:sp>
      <xdr:nvSpPr>
        <xdr:cNvPr id="247" name="Line 602"/>
        <xdr:cNvSpPr>
          <a:spLocks/>
        </xdr:cNvSpPr>
      </xdr:nvSpPr>
      <xdr:spPr>
        <a:xfrm>
          <a:off x="3305175" y="19450050"/>
          <a:ext cx="628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131</xdr:row>
      <xdr:rowOff>104775</xdr:rowOff>
    </xdr:from>
    <xdr:to>
      <xdr:col>4</xdr:col>
      <xdr:colOff>323850</xdr:colOff>
      <xdr:row>131</xdr:row>
      <xdr:rowOff>104775</xdr:rowOff>
    </xdr:to>
    <xdr:sp>
      <xdr:nvSpPr>
        <xdr:cNvPr id="248" name="Line 603"/>
        <xdr:cNvSpPr>
          <a:spLocks/>
        </xdr:cNvSpPr>
      </xdr:nvSpPr>
      <xdr:spPr>
        <a:xfrm>
          <a:off x="3181350" y="19945350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131</xdr:row>
      <xdr:rowOff>95250</xdr:rowOff>
    </xdr:from>
    <xdr:to>
      <xdr:col>3</xdr:col>
      <xdr:colOff>209550</xdr:colOff>
      <xdr:row>131</xdr:row>
      <xdr:rowOff>95250</xdr:rowOff>
    </xdr:to>
    <xdr:sp>
      <xdr:nvSpPr>
        <xdr:cNvPr id="249" name="Line 605"/>
        <xdr:cNvSpPr>
          <a:spLocks/>
        </xdr:cNvSpPr>
      </xdr:nvSpPr>
      <xdr:spPr>
        <a:xfrm>
          <a:off x="2324100" y="19935825"/>
          <a:ext cx="1524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127</xdr:row>
      <xdr:rowOff>85725</xdr:rowOff>
    </xdr:from>
    <xdr:to>
      <xdr:col>5</xdr:col>
      <xdr:colOff>171450</xdr:colOff>
      <xdr:row>127</xdr:row>
      <xdr:rowOff>85725</xdr:rowOff>
    </xdr:to>
    <xdr:sp>
      <xdr:nvSpPr>
        <xdr:cNvPr id="250" name="Line 610"/>
        <xdr:cNvSpPr>
          <a:spLocks/>
        </xdr:cNvSpPr>
      </xdr:nvSpPr>
      <xdr:spPr>
        <a:xfrm>
          <a:off x="3133725" y="19278600"/>
          <a:ext cx="6572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128</xdr:row>
      <xdr:rowOff>85725</xdr:rowOff>
    </xdr:from>
    <xdr:to>
      <xdr:col>5</xdr:col>
      <xdr:colOff>28575</xdr:colOff>
      <xdr:row>128</xdr:row>
      <xdr:rowOff>85725</xdr:rowOff>
    </xdr:to>
    <xdr:sp>
      <xdr:nvSpPr>
        <xdr:cNvPr id="251" name="Line 611"/>
        <xdr:cNvSpPr>
          <a:spLocks/>
        </xdr:cNvSpPr>
      </xdr:nvSpPr>
      <xdr:spPr>
        <a:xfrm>
          <a:off x="2990850" y="19440525"/>
          <a:ext cx="6572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129</xdr:row>
      <xdr:rowOff>76200</xdr:rowOff>
    </xdr:from>
    <xdr:to>
      <xdr:col>4</xdr:col>
      <xdr:colOff>457200</xdr:colOff>
      <xdr:row>129</xdr:row>
      <xdr:rowOff>76200</xdr:rowOff>
    </xdr:to>
    <xdr:sp>
      <xdr:nvSpPr>
        <xdr:cNvPr id="252" name="Line 612"/>
        <xdr:cNvSpPr>
          <a:spLocks/>
        </xdr:cNvSpPr>
      </xdr:nvSpPr>
      <xdr:spPr>
        <a:xfrm>
          <a:off x="2809875" y="19592925"/>
          <a:ext cx="6572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130</xdr:row>
      <xdr:rowOff>85725</xdr:rowOff>
    </xdr:from>
    <xdr:to>
      <xdr:col>4</xdr:col>
      <xdr:colOff>285750</xdr:colOff>
      <xdr:row>130</xdr:row>
      <xdr:rowOff>85725</xdr:rowOff>
    </xdr:to>
    <xdr:sp>
      <xdr:nvSpPr>
        <xdr:cNvPr id="253" name="Line 613"/>
        <xdr:cNvSpPr>
          <a:spLocks/>
        </xdr:cNvSpPr>
      </xdr:nvSpPr>
      <xdr:spPr>
        <a:xfrm>
          <a:off x="2638425" y="19764375"/>
          <a:ext cx="6572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126</xdr:row>
      <xdr:rowOff>85725</xdr:rowOff>
    </xdr:from>
    <xdr:to>
      <xdr:col>5</xdr:col>
      <xdr:colOff>323850</xdr:colOff>
      <xdr:row>126</xdr:row>
      <xdr:rowOff>85725</xdr:rowOff>
    </xdr:to>
    <xdr:sp>
      <xdr:nvSpPr>
        <xdr:cNvPr id="254" name="Line 615"/>
        <xdr:cNvSpPr>
          <a:spLocks/>
        </xdr:cNvSpPr>
      </xdr:nvSpPr>
      <xdr:spPr>
        <a:xfrm>
          <a:off x="3286125" y="19116675"/>
          <a:ext cx="657225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131</xdr:row>
      <xdr:rowOff>95250</xdr:rowOff>
    </xdr:from>
    <xdr:to>
      <xdr:col>4</xdr:col>
      <xdr:colOff>161925</xdr:colOff>
      <xdr:row>132</xdr:row>
      <xdr:rowOff>142875</xdr:rowOff>
    </xdr:to>
    <xdr:sp>
      <xdr:nvSpPr>
        <xdr:cNvPr id="255" name="AutoShape 617"/>
        <xdr:cNvSpPr>
          <a:spLocks/>
        </xdr:cNvSpPr>
      </xdr:nvSpPr>
      <xdr:spPr>
        <a:xfrm>
          <a:off x="2257425" y="19935825"/>
          <a:ext cx="914400" cy="209550"/>
        </a:xfrm>
        <a:prstGeom prst="parallelogra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132</xdr:row>
      <xdr:rowOff>123825</xdr:rowOff>
    </xdr:from>
    <xdr:to>
      <xdr:col>3</xdr:col>
      <xdr:colOff>685800</xdr:colOff>
      <xdr:row>134</xdr:row>
      <xdr:rowOff>28575</xdr:rowOff>
    </xdr:to>
    <xdr:sp>
      <xdr:nvSpPr>
        <xdr:cNvPr id="256" name="Line 621"/>
        <xdr:cNvSpPr>
          <a:spLocks/>
        </xdr:cNvSpPr>
      </xdr:nvSpPr>
      <xdr:spPr>
        <a:xfrm>
          <a:off x="2952750" y="20126325"/>
          <a:ext cx="0" cy="228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</xdr:row>
      <xdr:rowOff>142875</xdr:rowOff>
    </xdr:from>
    <xdr:to>
      <xdr:col>3</xdr:col>
      <xdr:colOff>0</xdr:colOff>
      <xdr:row>134</xdr:row>
      <xdr:rowOff>19050</xdr:rowOff>
    </xdr:to>
    <xdr:sp>
      <xdr:nvSpPr>
        <xdr:cNvPr id="257" name="Line 622"/>
        <xdr:cNvSpPr>
          <a:spLocks/>
        </xdr:cNvSpPr>
      </xdr:nvSpPr>
      <xdr:spPr>
        <a:xfrm>
          <a:off x="2266950" y="201453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131</xdr:row>
      <xdr:rowOff>114300</xdr:rowOff>
    </xdr:from>
    <xdr:to>
      <xdr:col>4</xdr:col>
      <xdr:colOff>180975</xdr:colOff>
      <xdr:row>132</xdr:row>
      <xdr:rowOff>152400</xdr:rowOff>
    </xdr:to>
    <xdr:sp>
      <xdr:nvSpPr>
        <xdr:cNvPr id="258" name="Line 623"/>
        <xdr:cNvSpPr>
          <a:spLocks/>
        </xdr:cNvSpPr>
      </xdr:nvSpPr>
      <xdr:spPr>
        <a:xfrm>
          <a:off x="3190875" y="199548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132</xdr:row>
      <xdr:rowOff>133350</xdr:rowOff>
    </xdr:from>
    <xdr:to>
      <xdr:col>4</xdr:col>
      <xdr:colOff>190500</xdr:colOff>
      <xdr:row>134</xdr:row>
      <xdr:rowOff>38100</xdr:rowOff>
    </xdr:to>
    <xdr:sp>
      <xdr:nvSpPr>
        <xdr:cNvPr id="259" name="Line 624"/>
        <xdr:cNvSpPr>
          <a:spLocks/>
        </xdr:cNvSpPr>
      </xdr:nvSpPr>
      <xdr:spPr>
        <a:xfrm flipH="1">
          <a:off x="2952750" y="20135850"/>
          <a:ext cx="247650" cy="228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132</xdr:row>
      <xdr:rowOff>142875</xdr:rowOff>
    </xdr:from>
    <xdr:to>
      <xdr:col>3</xdr:col>
      <xdr:colOff>209550</xdr:colOff>
      <xdr:row>134</xdr:row>
      <xdr:rowOff>19050</xdr:rowOff>
    </xdr:to>
    <xdr:sp>
      <xdr:nvSpPr>
        <xdr:cNvPr id="260" name="Line 625"/>
        <xdr:cNvSpPr>
          <a:spLocks/>
        </xdr:cNvSpPr>
      </xdr:nvSpPr>
      <xdr:spPr>
        <a:xfrm flipH="1">
          <a:off x="2257425" y="20145375"/>
          <a:ext cx="219075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126</xdr:row>
      <xdr:rowOff>85725</xdr:rowOff>
    </xdr:from>
    <xdr:to>
      <xdr:col>5</xdr:col>
      <xdr:colOff>314325</xdr:colOff>
      <xdr:row>128</xdr:row>
      <xdr:rowOff>85725</xdr:rowOff>
    </xdr:to>
    <xdr:sp>
      <xdr:nvSpPr>
        <xdr:cNvPr id="261" name="Line 627"/>
        <xdr:cNvSpPr>
          <a:spLocks/>
        </xdr:cNvSpPr>
      </xdr:nvSpPr>
      <xdr:spPr>
        <a:xfrm flipV="1">
          <a:off x="3933825" y="19116675"/>
          <a:ext cx="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126</xdr:row>
      <xdr:rowOff>85725</xdr:rowOff>
    </xdr:from>
    <xdr:to>
      <xdr:col>4</xdr:col>
      <xdr:colOff>295275</xdr:colOff>
      <xdr:row>128</xdr:row>
      <xdr:rowOff>85725</xdr:rowOff>
    </xdr:to>
    <xdr:sp>
      <xdr:nvSpPr>
        <xdr:cNvPr id="262" name="Line 628"/>
        <xdr:cNvSpPr>
          <a:spLocks/>
        </xdr:cNvSpPr>
      </xdr:nvSpPr>
      <xdr:spPr>
        <a:xfrm flipV="1">
          <a:off x="3305175" y="19116675"/>
          <a:ext cx="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130</xdr:row>
      <xdr:rowOff>133350</xdr:rowOff>
    </xdr:from>
    <xdr:to>
      <xdr:col>8</xdr:col>
      <xdr:colOff>180975</xdr:colOff>
      <xdr:row>132</xdr:row>
      <xdr:rowOff>19050</xdr:rowOff>
    </xdr:to>
    <xdr:sp>
      <xdr:nvSpPr>
        <xdr:cNvPr id="263" name="AutoShape 631"/>
        <xdr:cNvSpPr>
          <a:spLocks/>
        </xdr:cNvSpPr>
      </xdr:nvSpPr>
      <xdr:spPr>
        <a:xfrm>
          <a:off x="4714875" y="19812000"/>
          <a:ext cx="914400" cy="209550"/>
        </a:xfrm>
        <a:prstGeom prst="parallelogram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130</xdr:row>
      <xdr:rowOff>123825</xdr:rowOff>
    </xdr:from>
    <xdr:to>
      <xdr:col>7</xdr:col>
      <xdr:colOff>133350</xdr:colOff>
      <xdr:row>130</xdr:row>
      <xdr:rowOff>123825</xdr:rowOff>
    </xdr:to>
    <xdr:sp>
      <xdr:nvSpPr>
        <xdr:cNvPr id="264" name="Line 633"/>
        <xdr:cNvSpPr>
          <a:spLocks/>
        </xdr:cNvSpPr>
      </xdr:nvSpPr>
      <xdr:spPr>
        <a:xfrm>
          <a:off x="4352925" y="19802475"/>
          <a:ext cx="619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9525</xdr:rowOff>
    </xdr:from>
    <xdr:to>
      <xdr:col>6</xdr:col>
      <xdr:colOff>447675</xdr:colOff>
      <xdr:row>132</xdr:row>
      <xdr:rowOff>9525</xdr:rowOff>
    </xdr:to>
    <xdr:sp>
      <xdr:nvSpPr>
        <xdr:cNvPr id="265" name="Line 634"/>
        <xdr:cNvSpPr>
          <a:spLocks/>
        </xdr:cNvSpPr>
      </xdr:nvSpPr>
      <xdr:spPr>
        <a:xfrm>
          <a:off x="4238625" y="20012025"/>
          <a:ext cx="4381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130</xdr:row>
      <xdr:rowOff>123825</xdr:rowOff>
    </xdr:from>
    <xdr:to>
      <xdr:col>9</xdr:col>
      <xdr:colOff>19050</xdr:colOff>
      <xdr:row>130</xdr:row>
      <xdr:rowOff>123825</xdr:rowOff>
    </xdr:to>
    <xdr:sp>
      <xdr:nvSpPr>
        <xdr:cNvPr id="266" name="Line 635"/>
        <xdr:cNvSpPr>
          <a:spLocks/>
        </xdr:cNvSpPr>
      </xdr:nvSpPr>
      <xdr:spPr>
        <a:xfrm>
          <a:off x="5638800" y="19802475"/>
          <a:ext cx="4381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132</xdr:row>
      <xdr:rowOff>28575</xdr:rowOff>
    </xdr:from>
    <xdr:to>
      <xdr:col>6</xdr:col>
      <xdr:colOff>495300</xdr:colOff>
      <xdr:row>133</xdr:row>
      <xdr:rowOff>95250</xdr:rowOff>
    </xdr:to>
    <xdr:sp>
      <xdr:nvSpPr>
        <xdr:cNvPr id="267" name="Line 637"/>
        <xdr:cNvSpPr>
          <a:spLocks/>
        </xdr:cNvSpPr>
      </xdr:nvSpPr>
      <xdr:spPr>
        <a:xfrm>
          <a:off x="4724400" y="20031075"/>
          <a:ext cx="0" cy="228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130</xdr:row>
      <xdr:rowOff>142875</xdr:rowOff>
    </xdr:from>
    <xdr:to>
      <xdr:col>8</xdr:col>
      <xdr:colOff>209550</xdr:colOff>
      <xdr:row>132</xdr:row>
      <xdr:rowOff>47625</xdr:rowOff>
    </xdr:to>
    <xdr:sp>
      <xdr:nvSpPr>
        <xdr:cNvPr id="268" name="Line 638"/>
        <xdr:cNvSpPr>
          <a:spLocks/>
        </xdr:cNvSpPr>
      </xdr:nvSpPr>
      <xdr:spPr>
        <a:xfrm>
          <a:off x="5657850" y="19821525"/>
          <a:ext cx="0" cy="228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132</xdr:row>
      <xdr:rowOff>0</xdr:rowOff>
    </xdr:from>
    <xdr:to>
      <xdr:col>7</xdr:col>
      <xdr:colOff>581025</xdr:colOff>
      <xdr:row>133</xdr:row>
      <xdr:rowOff>104775</xdr:rowOff>
    </xdr:to>
    <xdr:sp>
      <xdr:nvSpPr>
        <xdr:cNvPr id="269" name="Line 639"/>
        <xdr:cNvSpPr>
          <a:spLocks/>
        </xdr:cNvSpPr>
      </xdr:nvSpPr>
      <xdr:spPr>
        <a:xfrm>
          <a:off x="5419725" y="20002500"/>
          <a:ext cx="0" cy="266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132</xdr:row>
      <xdr:rowOff>47625</xdr:rowOff>
    </xdr:from>
    <xdr:to>
      <xdr:col>8</xdr:col>
      <xdr:colOff>209550</xdr:colOff>
      <xdr:row>133</xdr:row>
      <xdr:rowOff>114300</xdr:rowOff>
    </xdr:to>
    <xdr:sp>
      <xdr:nvSpPr>
        <xdr:cNvPr id="270" name="Line 641"/>
        <xdr:cNvSpPr>
          <a:spLocks/>
        </xdr:cNvSpPr>
      </xdr:nvSpPr>
      <xdr:spPr>
        <a:xfrm flipH="1">
          <a:off x="5410200" y="20050125"/>
          <a:ext cx="247650" cy="228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130</xdr:row>
      <xdr:rowOff>152400</xdr:rowOff>
    </xdr:from>
    <xdr:to>
      <xdr:col>9</xdr:col>
      <xdr:colOff>123825</xdr:colOff>
      <xdr:row>132</xdr:row>
      <xdr:rowOff>0</xdr:rowOff>
    </xdr:to>
    <xdr:sp>
      <xdr:nvSpPr>
        <xdr:cNvPr id="271" name="TextBox 642"/>
        <xdr:cNvSpPr txBox="1">
          <a:spLocks noChangeArrowheads="1"/>
        </xdr:cNvSpPr>
      </xdr:nvSpPr>
      <xdr:spPr>
        <a:xfrm>
          <a:off x="5886450" y="19831050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8</xdr:col>
      <xdr:colOff>219075</xdr:colOff>
      <xdr:row>132</xdr:row>
      <xdr:rowOff>47625</xdr:rowOff>
    </xdr:from>
    <xdr:to>
      <xdr:col>9</xdr:col>
      <xdr:colOff>47625</xdr:colOff>
      <xdr:row>132</xdr:row>
      <xdr:rowOff>47625</xdr:rowOff>
    </xdr:to>
    <xdr:sp>
      <xdr:nvSpPr>
        <xdr:cNvPr id="272" name="Line 643"/>
        <xdr:cNvSpPr>
          <a:spLocks/>
        </xdr:cNvSpPr>
      </xdr:nvSpPr>
      <xdr:spPr>
        <a:xfrm>
          <a:off x="5667375" y="20050125"/>
          <a:ext cx="4381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133</xdr:row>
      <xdr:rowOff>0</xdr:rowOff>
    </xdr:from>
    <xdr:to>
      <xdr:col>7</xdr:col>
      <xdr:colOff>504825</xdr:colOff>
      <xdr:row>133</xdr:row>
      <xdr:rowOff>152400</xdr:rowOff>
    </xdr:to>
    <xdr:sp>
      <xdr:nvSpPr>
        <xdr:cNvPr id="273" name="TextBox 645"/>
        <xdr:cNvSpPr txBox="1">
          <a:spLocks noChangeArrowheads="1"/>
        </xdr:cNvSpPr>
      </xdr:nvSpPr>
      <xdr:spPr>
        <a:xfrm>
          <a:off x="5114925" y="2016442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  <xdr:twoCellAnchor>
    <xdr:from>
      <xdr:col>6</xdr:col>
      <xdr:colOff>514350</xdr:colOff>
      <xdr:row>132</xdr:row>
      <xdr:rowOff>114300</xdr:rowOff>
    </xdr:from>
    <xdr:to>
      <xdr:col>7</xdr:col>
      <xdr:colOff>571500</xdr:colOff>
      <xdr:row>132</xdr:row>
      <xdr:rowOff>114300</xdr:rowOff>
    </xdr:to>
    <xdr:sp>
      <xdr:nvSpPr>
        <xdr:cNvPr id="274" name="Line 646"/>
        <xdr:cNvSpPr>
          <a:spLocks/>
        </xdr:cNvSpPr>
      </xdr:nvSpPr>
      <xdr:spPr>
        <a:xfrm>
          <a:off x="4743450" y="20116800"/>
          <a:ext cx="66675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126</xdr:row>
      <xdr:rowOff>76200</xdr:rowOff>
    </xdr:from>
    <xdr:to>
      <xdr:col>4</xdr:col>
      <xdr:colOff>276225</xdr:colOff>
      <xdr:row>126</xdr:row>
      <xdr:rowOff>76200</xdr:rowOff>
    </xdr:to>
    <xdr:sp>
      <xdr:nvSpPr>
        <xdr:cNvPr id="275" name="Line 647"/>
        <xdr:cNvSpPr>
          <a:spLocks/>
        </xdr:cNvSpPr>
      </xdr:nvSpPr>
      <xdr:spPr>
        <a:xfrm>
          <a:off x="2809875" y="191071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131</xdr:row>
      <xdr:rowOff>85725</xdr:rowOff>
    </xdr:from>
    <xdr:to>
      <xdr:col>3</xdr:col>
      <xdr:colOff>228600</xdr:colOff>
      <xdr:row>131</xdr:row>
      <xdr:rowOff>85725</xdr:rowOff>
    </xdr:to>
    <xdr:sp>
      <xdr:nvSpPr>
        <xdr:cNvPr id="276" name="Line 648"/>
        <xdr:cNvSpPr>
          <a:spLocks/>
        </xdr:cNvSpPr>
      </xdr:nvSpPr>
      <xdr:spPr>
        <a:xfrm>
          <a:off x="2009775" y="1992630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126</xdr:row>
      <xdr:rowOff>104775</xdr:rowOff>
    </xdr:from>
    <xdr:to>
      <xdr:col>4</xdr:col>
      <xdr:colOff>28575</xdr:colOff>
      <xdr:row>127</xdr:row>
      <xdr:rowOff>152400</xdr:rowOff>
    </xdr:to>
    <xdr:sp>
      <xdr:nvSpPr>
        <xdr:cNvPr id="277" name="Line 649"/>
        <xdr:cNvSpPr>
          <a:spLocks/>
        </xdr:cNvSpPr>
      </xdr:nvSpPr>
      <xdr:spPr>
        <a:xfrm flipV="1">
          <a:off x="2743200" y="19135725"/>
          <a:ext cx="29527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129</xdr:row>
      <xdr:rowOff>28575</xdr:rowOff>
    </xdr:from>
    <xdr:to>
      <xdr:col>3</xdr:col>
      <xdr:colOff>295275</xdr:colOff>
      <xdr:row>131</xdr:row>
      <xdr:rowOff>85725</xdr:rowOff>
    </xdr:to>
    <xdr:sp>
      <xdr:nvSpPr>
        <xdr:cNvPr id="278" name="Line 650"/>
        <xdr:cNvSpPr>
          <a:spLocks/>
        </xdr:cNvSpPr>
      </xdr:nvSpPr>
      <xdr:spPr>
        <a:xfrm flipH="1">
          <a:off x="2114550" y="19545300"/>
          <a:ext cx="447675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129</xdr:row>
      <xdr:rowOff>123825</xdr:rowOff>
    </xdr:from>
    <xdr:to>
      <xdr:col>8</xdr:col>
      <xdr:colOff>381000</xdr:colOff>
      <xdr:row>130</xdr:row>
      <xdr:rowOff>114300</xdr:rowOff>
    </xdr:to>
    <xdr:sp>
      <xdr:nvSpPr>
        <xdr:cNvPr id="279" name="Line 651"/>
        <xdr:cNvSpPr>
          <a:spLocks/>
        </xdr:cNvSpPr>
      </xdr:nvSpPr>
      <xdr:spPr>
        <a:xfrm>
          <a:off x="5829300" y="196405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132</xdr:row>
      <xdr:rowOff>47625</xdr:rowOff>
    </xdr:from>
    <xdr:to>
      <xdr:col>8</xdr:col>
      <xdr:colOff>390525</xdr:colOff>
      <xdr:row>133</xdr:row>
      <xdr:rowOff>76200</xdr:rowOff>
    </xdr:to>
    <xdr:sp>
      <xdr:nvSpPr>
        <xdr:cNvPr id="280" name="Line 652"/>
        <xdr:cNvSpPr>
          <a:spLocks/>
        </xdr:cNvSpPr>
      </xdr:nvSpPr>
      <xdr:spPr>
        <a:xfrm flipV="1">
          <a:off x="5838825" y="200501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129</xdr:row>
      <xdr:rowOff>114300</xdr:rowOff>
    </xdr:from>
    <xdr:to>
      <xdr:col>6</xdr:col>
      <xdr:colOff>285750</xdr:colOff>
      <xdr:row>130</xdr:row>
      <xdr:rowOff>104775</xdr:rowOff>
    </xdr:to>
    <xdr:sp>
      <xdr:nvSpPr>
        <xdr:cNvPr id="281" name="Line 653"/>
        <xdr:cNvSpPr>
          <a:spLocks/>
        </xdr:cNvSpPr>
      </xdr:nvSpPr>
      <xdr:spPr>
        <a:xfrm>
          <a:off x="4514850" y="1963102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132</xdr:row>
      <xdr:rowOff>9525</xdr:rowOff>
    </xdr:from>
    <xdr:to>
      <xdr:col>6</xdr:col>
      <xdr:colOff>295275</xdr:colOff>
      <xdr:row>133</xdr:row>
      <xdr:rowOff>38100</xdr:rowOff>
    </xdr:to>
    <xdr:sp>
      <xdr:nvSpPr>
        <xdr:cNvPr id="282" name="Line 654"/>
        <xdr:cNvSpPr>
          <a:spLocks/>
        </xdr:cNvSpPr>
      </xdr:nvSpPr>
      <xdr:spPr>
        <a:xfrm flipV="1">
          <a:off x="4524375" y="200120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128</xdr:row>
      <xdr:rowOff>95250</xdr:rowOff>
    </xdr:from>
    <xdr:to>
      <xdr:col>6</xdr:col>
      <xdr:colOff>295275</xdr:colOff>
      <xdr:row>128</xdr:row>
      <xdr:rowOff>95250</xdr:rowOff>
    </xdr:to>
    <xdr:sp>
      <xdr:nvSpPr>
        <xdr:cNvPr id="283" name="Line 655"/>
        <xdr:cNvSpPr>
          <a:spLocks/>
        </xdr:cNvSpPr>
      </xdr:nvSpPr>
      <xdr:spPr>
        <a:xfrm>
          <a:off x="3933825" y="19450050"/>
          <a:ext cx="590550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126</xdr:row>
      <xdr:rowOff>95250</xdr:rowOff>
    </xdr:from>
    <xdr:to>
      <xdr:col>6</xdr:col>
      <xdr:colOff>333375</xdr:colOff>
      <xdr:row>126</xdr:row>
      <xdr:rowOff>95250</xdr:rowOff>
    </xdr:to>
    <xdr:sp>
      <xdr:nvSpPr>
        <xdr:cNvPr id="284" name="Line 656"/>
        <xdr:cNvSpPr>
          <a:spLocks/>
        </xdr:cNvSpPr>
      </xdr:nvSpPr>
      <xdr:spPr>
        <a:xfrm>
          <a:off x="3952875" y="19126200"/>
          <a:ext cx="609600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125</xdr:row>
      <xdr:rowOff>85725</xdr:rowOff>
    </xdr:from>
    <xdr:to>
      <xdr:col>6</xdr:col>
      <xdr:colOff>57150</xdr:colOff>
      <xdr:row>126</xdr:row>
      <xdr:rowOff>76200</xdr:rowOff>
    </xdr:to>
    <xdr:sp>
      <xdr:nvSpPr>
        <xdr:cNvPr id="285" name="Line 657"/>
        <xdr:cNvSpPr>
          <a:spLocks/>
        </xdr:cNvSpPr>
      </xdr:nvSpPr>
      <xdr:spPr>
        <a:xfrm>
          <a:off x="4286250" y="189547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128</xdr:row>
      <xdr:rowOff>95250</xdr:rowOff>
    </xdr:from>
    <xdr:to>
      <xdr:col>6</xdr:col>
      <xdr:colOff>47625</xdr:colOff>
      <xdr:row>129</xdr:row>
      <xdr:rowOff>123825</xdr:rowOff>
    </xdr:to>
    <xdr:sp>
      <xdr:nvSpPr>
        <xdr:cNvPr id="286" name="Line 658"/>
        <xdr:cNvSpPr>
          <a:spLocks/>
        </xdr:cNvSpPr>
      </xdr:nvSpPr>
      <xdr:spPr>
        <a:xfrm flipV="1">
          <a:off x="4276725" y="19450050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247650</xdr:colOff>
      <xdr:row>2</xdr:row>
      <xdr:rowOff>76200</xdr:rowOff>
    </xdr:from>
    <xdr:to>
      <xdr:col>22</xdr:col>
      <xdr:colOff>523875</xdr:colOff>
      <xdr:row>2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220700" y="4667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43</xdr:col>
      <xdr:colOff>247650</xdr:colOff>
      <xdr:row>2</xdr:row>
      <xdr:rowOff>76200</xdr:rowOff>
    </xdr:from>
    <xdr:to>
      <xdr:col>43</xdr:col>
      <xdr:colOff>523875</xdr:colOff>
      <xdr:row>2</xdr:row>
      <xdr:rowOff>238125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479125" y="466725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showGridLines="0" workbookViewId="0" topLeftCell="A24">
      <selection activeCell="D148" sqref="D148"/>
    </sheetView>
  </sheetViews>
  <sheetFormatPr defaultColWidth="9.140625" defaultRowHeight="12.75"/>
  <cols>
    <col min="2" max="2" width="11.57421875" style="0" customWidth="1"/>
    <col min="4" max="4" width="9.7109375" style="0" customWidth="1"/>
    <col min="5" max="5" width="12.8515625" style="0" customWidth="1"/>
    <col min="6" max="6" width="11.00390625" style="0" customWidth="1"/>
    <col min="7" max="7" width="9.421875" style="0" customWidth="1"/>
    <col min="10" max="10" width="9.421875" style="0" customWidth="1"/>
  </cols>
  <sheetData>
    <row r="1" spans="1:7" ht="26.25">
      <c r="A1" s="121" t="s">
        <v>174</v>
      </c>
      <c r="D1" s="30"/>
      <c r="E1" s="6"/>
      <c r="F1" s="87"/>
      <c r="G1" s="5"/>
    </row>
    <row r="2" spans="1:7" ht="26.25">
      <c r="A2" s="112"/>
      <c r="D2" s="30"/>
      <c r="E2" s="6"/>
      <c r="F2" s="87"/>
      <c r="G2" s="5"/>
    </row>
    <row r="3" spans="1:7" ht="26.25">
      <c r="A3" s="112"/>
      <c r="D3" s="30"/>
      <c r="E3" s="6"/>
      <c r="F3" s="87"/>
      <c r="G3" s="5"/>
    </row>
    <row r="4" spans="2:7" ht="20.25">
      <c r="B4" s="100" t="s">
        <v>175</v>
      </c>
      <c r="D4" s="30"/>
      <c r="E4" s="6"/>
      <c r="F4" s="87"/>
      <c r="G4" s="5"/>
    </row>
    <row r="5" spans="2:10" ht="18.75">
      <c r="B5" s="89" t="s">
        <v>194</v>
      </c>
      <c r="C5" s="89"/>
      <c r="D5" s="89"/>
      <c r="E5" s="89"/>
      <c r="F5" s="127" t="s">
        <v>196</v>
      </c>
      <c r="G5" s="89"/>
      <c r="H5" s="89"/>
      <c r="I5" s="89"/>
      <c r="J5" s="89"/>
    </row>
    <row r="6" spans="2:10" ht="15">
      <c r="B6" s="92" t="s">
        <v>193</v>
      </c>
      <c r="C6" s="93"/>
      <c r="D6" s="89"/>
      <c r="E6" s="89"/>
      <c r="F6" s="90"/>
      <c r="G6" s="89"/>
      <c r="H6" s="89"/>
      <c r="I6" s="89"/>
      <c r="J6" s="89"/>
    </row>
    <row r="7" spans="2:10" ht="15">
      <c r="B7" s="92" t="s">
        <v>195</v>
      </c>
      <c r="C7" s="93"/>
      <c r="D7" s="89"/>
      <c r="E7" s="89"/>
      <c r="F7" s="90"/>
      <c r="G7" s="89"/>
      <c r="H7" s="89"/>
      <c r="I7" s="89"/>
      <c r="J7" s="89"/>
    </row>
    <row r="8" spans="4:7" ht="12.75">
      <c r="D8" s="30"/>
      <c r="E8" s="6"/>
      <c r="F8" s="87"/>
      <c r="G8" s="5"/>
    </row>
    <row r="9" spans="2:8" ht="13.5" thickBot="1">
      <c r="B9" s="43"/>
      <c r="C9" s="43"/>
      <c r="D9" s="43"/>
      <c r="E9" s="43"/>
      <c r="F9" s="103"/>
      <c r="G9" s="43"/>
      <c r="H9" s="43"/>
    </row>
    <row r="10" spans="2:8" ht="14.25" thickBot="1" thickTop="1">
      <c r="B10" s="106" t="s">
        <v>166</v>
      </c>
      <c r="C10" s="109">
        <v>28</v>
      </c>
      <c r="D10" s="108" t="s">
        <v>167</v>
      </c>
      <c r="F10" s="116" t="s">
        <v>171</v>
      </c>
      <c r="G10" s="113">
        <f>IF(H27&lt;11,11,IF(H27&lt;31,12,IF(H27&lt;61,15,IF(H27&lt;91,16.5,IF(H27&lt;121,18,IF(H27&lt;201,20,22))))))</f>
        <v>11</v>
      </c>
      <c r="H10" s="114"/>
    </row>
    <row r="11" spans="2:8" ht="14.25" thickBot="1" thickTop="1">
      <c r="B11" s="106" t="s">
        <v>2</v>
      </c>
      <c r="C11" s="119">
        <v>14</v>
      </c>
      <c r="D11" s="108" t="s">
        <v>177</v>
      </c>
      <c r="F11" s="115" t="s">
        <v>22</v>
      </c>
      <c r="G11" s="113">
        <f>IF(H27&lt;11,2.75,IF(H27&lt;31,3,IF(H27&lt;61,3.75,IF(H27&lt;91,4.12,IF(H27&lt;121,4.5,IF(H27&lt;201,5,5.5))))))</f>
        <v>2.75</v>
      </c>
      <c r="H11" s="111"/>
    </row>
    <row r="12" spans="2:8" ht="12.75">
      <c r="B12" s="106"/>
      <c r="C12" s="118"/>
      <c r="D12" s="108"/>
      <c r="F12" s="115"/>
      <c r="G12" s="113"/>
      <c r="H12" s="111"/>
    </row>
    <row r="13" spans="2:8" ht="13.5" thickBot="1">
      <c r="B13" s="43"/>
      <c r="C13" s="117"/>
      <c r="D13" s="43"/>
      <c r="F13" s="115" t="s">
        <v>23</v>
      </c>
      <c r="G13" s="113">
        <f>IF(H27&lt;11,1.8,IF(H27&lt;31,2,IF(H27&lt;61,2.86,IF(H27&lt;91,3.27,IF(H27&lt;121,3.6,IF(H27&lt;201,4.24,4.8))))))</f>
        <v>1.8</v>
      </c>
      <c r="H13" s="111" t="s">
        <v>170</v>
      </c>
    </row>
    <row r="14" spans="2:9" ht="13.5" hidden="1" thickTop="1">
      <c r="B14" s="43"/>
      <c r="C14" s="43"/>
      <c r="D14" s="43"/>
      <c r="F14" s="106" t="s">
        <v>1</v>
      </c>
      <c r="G14" s="107">
        <f>C10/2</f>
        <v>14</v>
      </c>
      <c r="H14" s="108" t="s">
        <v>3</v>
      </c>
      <c r="I14" s="5"/>
    </row>
    <row r="15" spans="2:4" ht="18" thickBot="1" thickTop="1">
      <c r="B15" s="107" t="s">
        <v>150</v>
      </c>
      <c r="C15" s="110">
        <v>0.1</v>
      </c>
      <c r="D15" s="108" t="s">
        <v>168</v>
      </c>
    </row>
    <row r="16" spans="2:5" ht="13.5" thickTop="1">
      <c r="B16" s="103"/>
      <c r="C16" s="43"/>
      <c r="D16" s="43"/>
      <c r="E16" s="43"/>
    </row>
    <row r="17" spans="2:8" ht="12.75">
      <c r="B17" s="11"/>
      <c r="F17" s="104" t="s">
        <v>64</v>
      </c>
      <c r="G17" s="120">
        <v>0.5</v>
      </c>
      <c r="H17" s="105"/>
    </row>
    <row r="18" spans="7:10" ht="12.75">
      <c r="G18" s="10"/>
      <c r="J18" s="10"/>
    </row>
    <row r="19" spans="7:10" ht="12.75">
      <c r="G19" s="10"/>
      <c r="J19" s="10"/>
    </row>
    <row r="20" spans="7:10" ht="12.75">
      <c r="G20" s="10"/>
      <c r="J20" s="10"/>
    </row>
    <row r="21" spans="7:10" ht="13.5" customHeight="1">
      <c r="G21" s="10"/>
      <c r="J21" s="10"/>
    </row>
    <row r="22" spans="2:10" ht="12.75">
      <c r="B22" s="12"/>
      <c r="D22" s="10"/>
      <c r="G22" s="10"/>
      <c r="J22" s="10"/>
    </row>
    <row r="23" spans="2:10" ht="20.25">
      <c r="B23" s="102" t="s">
        <v>163</v>
      </c>
      <c r="D23" s="10"/>
      <c r="G23" s="10"/>
      <c r="J23" s="10"/>
    </row>
    <row r="24" spans="2:10" ht="15">
      <c r="B24" s="12"/>
      <c r="C24" s="89" t="s">
        <v>75</v>
      </c>
      <c r="D24" s="89">
        <f>C10</f>
        <v>28</v>
      </c>
      <c r="E24" s="89" t="s">
        <v>3</v>
      </c>
      <c r="F24" s="33" t="s">
        <v>169</v>
      </c>
      <c r="G24" s="95"/>
      <c r="H24" s="89"/>
      <c r="I24" s="89"/>
      <c r="J24" s="10"/>
    </row>
    <row r="25" spans="2:10" ht="17.25">
      <c r="B25" s="12"/>
      <c r="C25" s="89" t="s">
        <v>76</v>
      </c>
      <c r="D25" s="94">
        <f>D24/2</f>
        <v>14</v>
      </c>
      <c r="E25" s="89" t="s">
        <v>3</v>
      </c>
      <c r="G25" s="94" t="s">
        <v>151</v>
      </c>
      <c r="H25" s="96" t="s">
        <v>55</v>
      </c>
      <c r="I25" s="89"/>
      <c r="J25" s="10"/>
    </row>
    <row r="26" spans="2:10" ht="12.75">
      <c r="B26" s="12"/>
      <c r="C26" s="89" t="s">
        <v>152</v>
      </c>
      <c r="D26" s="89">
        <f>C11</f>
        <v>14</v>
      </c>
      <c r="E26" s="89" t="s">
        <v>3</v>
      </c>
      <c r="G26" s="10"/>
      <c r="J26" s="10"/>
    </row>
    <row r="27" spans="2:10" ht="12.75">
      <c r="B27" s="12"/>
      <c r="D27" s="10"/>
      <c r="G27" s="3" t="s">
        <v>164</v>
      </c>
      <c r="H27" s="28">
        <f>(G14*G14*3.14*C11)/1000</f>
        <v>8.61616</v>
      </c>
      <c r="I27" s="3" t="s">
        <v>4</v>
      </c>
      <c r="J27" s="10"/>
    </row>
    <row r="28" spans="2:9" ht="12.75">
      <c r="B28" s="12"/>
      <c r="D28" s="10"/>
      <c r="F28" s="12" t="s">
        <v>165</v>
      </c>
      <c r="H28" s="10">
        <f>C10*3.14</f>
        <v>87.92</v>
      </c>
      <c r="I28" t="s">
        <v>3</v>
      </c>
    </row>
    <row r="29" spans="2:10" ht="12.75">
      <c r="B29" s="12"/>
      <c r="D29" s="10"/>
      <c r="G29" s="10"/>
      <c r="J29" s="10"/>
    </row>
    <row r="30" spans="2:10" ht="12.75">
      <c r="B30" s="12"/>
      <c r="C30" s="2" t="s">
        <v>56</v>
      </c>
      <c r="D30" s="48">
        <f>C10</f>
        <v>28</v>
      </c>
      <c r="G30" s="10"/>
      <c r="J30" s="10"/>
    </row>
    <row r="31" spans="2:10" ht="15">
      <c r="B31" s="12"/>
      <c r="D31" s="10"/>
      <c r="G31" s="97" t="s">
        <v>153</v>
      </c>
      <c r="J31" s="10"/>
    </row>
    <row r="32" spans="2:10" ht="12.75">
      <c r="B32" s="12"/>
      <c r="D32" s="10"/>
      <c r="G32" s="90" t="s">
        <v>154</v>
      </c>
      <c r="J32" s="10"/>
    </row>
    <row r="33" spans="2:10" ht="12.75">
      <c r="B33" s="12"/>
      <c r="D33" s="49">
        <f>G14</f>
        <v>14</v>
      </c>
      <c r="G33" s="10"/>
      <c r="J33" s="10"/>
    </row>
    <row r="34" spans="2:10" ht="18.75">
      <c r="B34" s="12"/>
      <c r="D34" s="10"/>
      <c r="G34" s="17" t="s">
        <v>16</v>
      </c>
      <c r="H34" t="s">
        <v>14</v>
      </c>
      <c r="I34" t="s">
        <v>15</v>
      </c>
      <c r="J34" s="10"/>
    </row>
    <row r="35" spans="2:9" ht="18.75">
      <c r="B35" s="12"/>
      <c r="D35" s="10"/>
      <c r="F35" s="3"/>
      <c r="G35" s="17" t="s">
        <v>16</v>
      </c>
      <c r="H35" t="str">
        <f>H34</f>
        <v> =&gt;</v>
      </c>
      <c r="I35" s="25">
        <f>C176*0.75</f>
        <v>1.0321883530482256</v>
      </c>
    </row>
    <row r="36" spans="2:10" ht="12.75">
      <c r="B36" s="12"/>
      <c r="D36" s="10"/>
      <c r="I36" s="3"/>
      <c r="J36" s="10"/>
    </row>
    <row r="37" spans="2:10" ht="12.75">
      <c r="B37" s="12"/>
      <c r="C37" s="28">
        <f>H27</f>
        <v>8.61616</v>
      </c>
      <c r="D37" s="10"/>
      <c r="E37" s="2">
        <f>C11</f>
        <v>14</v>
      </c>
      <c r="G37" s="10"/>
      <c r="J37" s="10"/>
    </row>
    <row r="38" spans="2:10" ht="12.75">
      <c r="B38" s="12"/>
      <c r="D38" s="10"/>
      <c r="G38" s="10"/>
      <c r="J38" s="10"/>
    </row>
    <row r="39" spans="2:10" ht="12.75">
      <c r="B39" s="12"/>
      <c r="D39" s="10"/>
      <c r="G39" s="10"/>
      <c r="J39" s="10"/>
    </row>
    <row r="40" spans="2:10" ht="12.75">
      <c r="B40" s="12"/>
      <c r="D40" s="10"/>
      <c r="G40" s="10"/>
      <c r="J40" s="10"/>
    </row>
    <row r="41" spans="2:10" ht="12.75">
      <c r="B41" s="12"/>
      <c r="D41" s="10"/>
      <c r="G41" s="10"/>
      <c r="J41" s="10"/>
    </row>
    <row r="42" spans="2:10" ht="12.75">
      <c r="B42" s="12"/>
      <c r="D42" s="10"/>
      <c r="G42" s="10"/>
      <c r="J42" s="10"/>
    </row>
    <row r="43" spans="2:10" ht="12.75">
      <c r="B43" s="12"/>
      <c r="D43" s="10"/>
      <c r="G43" s="10"/>
      <c r="J43" s="10"/>
    </row>
    <row r="44" spans="2:10" ht="12.75">
      <c r="B44" s="12"/>
      <c r="D44" s="10"/>
      <c r="G44" s="10"/>
      <c r="J44" s="10"/>
    </row>
    <row r="45" spans="2:10" ht="12.75">
      <c r="B45" s="12"/>
      <c r="D45" s="10"/>
      <c r="G45" s="10"/>
      <c r="J45" s="10"/>
    </row>
    <row r="46" spans="2:10" ht="12.75">
      <c r="B46" s="12"/>
      <c r="D46" s="10"/>
      <c r="G46" s="10"/>
      <c r="J46" s="10"/>
    </row>
    <row r="47" spans="2:10" ht="12.75">
      <c r="B47" s="12"/>
      <c r="D47" s="10"/>
      <c r="G47" s="10"/>
      <c r="J47" s="10"/>
    </row>
    <row r="48" spans="2:10" ht="12.75">
      <c r="B48" s="12"/>
      <c r="D48" s="10"/>
      <c r="G48" s="10"/>
      <c r="J48" s="10"/>
    </row>
    <row r="49" spans="2:10" ht="12.75">
      <c r="B49" s="12"/>
      <c r="D49" s="10"/>
      <c r="G49" s="10"/>
      <c r="J49" s="10"/>
    </row>
    <row r="50" spans="2:10" ht="12.75">
      <c r="B50" s="12"/>
      <c r="D50" s="10"/>
      <c r="G50" s="10"/>
      <c r="J50" s="10"/>
    </row>
    <row r="51" spans="2:10" ht="12.75">
      <c r="B51" s="12"/>
      <c r="D51" s="10"/>
      <c r="G51" s="10"/>
      <c r="J51" s="10"/>
    </row>
    <row r="52" spans="2:10" ht="12.75">
      <c r="B52" s="12"/>
      <c r="D52" s="10"/>
      <c r="G52" s="10"/>
      <c r="J52" s="125" t="s">
        <v>145</v>
      </c>
    </row>
    <row r="53" spans="2:10" ht="12.75">
      <c r="B53" s="12"/>
      <c r="D53" s="10"/>
      <c r="G53" s="10"/>
      <c r="J53" s="88"/>
    </row>
    <row r="54" spans="2:10" ht="12.75">
      <c r="B54" s="12"/>
      <c r="D54" s="10"/>
      <c r="G54" s="10"/>
      <c r="J54" s="10"/>
    </row>
    <row r="55" spans="2:10" ht="12.75">
      <c r="B55" s="12"/>
      <c r="D55" s="10"/>
      <c r="G55" s="10"/>
      <c r="J55" s="10"/>
    </row>
    <row r="56" spans="2:10" ht="20.25">
      <c r="B56" s="102" t="s">
        <v>155</v>
      </c>
      <c r="D56" s="10"/>
      <c r="G56" s="10"/>
      <c r="J56" s="10"/>
    </row>
    <row r="57" spans="2:5" ht="12.75">
      <c r="B57" s="12"/>
      <c r="D57" s="10"/>
      <c r="E57" s="41">
        <f>(G10)+10</f>
        <v>21</v>
      </c>
    </row>
    <row r="58" ht="12.75">
      <c r="F58" s="11" t="s">
        <v>30</v>
      </c>
    </row>
    <row r="59" spans="2:6" ht="12.75">
      <c r="B59" s="3"/>
      <c r="C59" s="3"/>
      <c r="F59" s="11"/>
    </row>
    <row r="60" ht="12.75">
      <c r="B60" s="11"/>
    </row>
    <row r="61" spans="2:4" ht="12.75">
      <c r="B61" s="11"/>
      <c r="D61" s="23" t="s">
        <v>29</v>
      </c>
    </row>
    <row r="62" ht="12.75">
      <c r="B62" s="11"/>
    </row>
    <row r="63" spans="2:6" ht="12.75">
      <c r="B63" s="11"/>
      <c r="F63" s="1" t="s">
        <v>7</v>
      </c>
    </row>
    <row r="64" ht="12.75">
      <c r="B64" s="52">
        <f>E57</f>
        <v>21</v>
      </c>
    </row>
    <row r="65" spans="2:6" ht="12.75">
      <c r="B65" s="13"/>
      <c r="C65" s="27">
        <f>G72</f>
        <v>11</v>
      </c>
      <c r="F65" s="39">
        <f>G74</f>
        <v>32.5</v>
      </c>
    </row>
    <row r="66" ht="12.75">
      <c r="B66" s="11"/>
    </row>
    <row r="69" spans="2:5" ht="12.75">
      <c r="B69" s="122" t="s">
        <v>176</v>
      </c>
      <c r="C69" s="31">
        <f>C65*0.3</f>
        <v>3.3</v>
      </c>
      <c r="D69" s="2" t="s">
        <v>19</v>
      </c>
      <c r="E69" s="23">
        <f>G75</f>
        <v>22</v>
      </c>
    </row>
    <row r="70" spans="2:5" ht="12.75">
      <c r="B70" s="13"/>
      <c r="C70" s="31"/>
      <c r="D70" s="2"/>
      <c r="E70" s="23"/>
    </row>
    <row r="71" spans="2:8" ht="12.75">
      <c r="B71" s="13"/>
      <c r="C71" s="31"/>
      <c r="D71" s="2"/>
      <c r="E71" s="23"/>
      <c r="H71" s="89" t="s">
        <v>156</v>
      </c>
    </row>
    <row r="72" spans="2:8" ht="12.75">
      <c r="B72" s="13"/>
      <c r="C72" s="31"/>
      <c r="D72" s="2"/>
      <c r="E72" s="23"/>
      <c r="F72" s="31" t="s">
        <v>33</v>
      </c>
      <c r="G72" s="26">
        <f>+G10</f>
        <v>11</v>
      </c>
      <c r="H72" s="89" t="s">
        <v>157</v>
      </c>
    </row>
    <row r="73" spans="2:8" ht="12.75">
      <c r="B73" s="13"/>
      <c r="C73" s="31"/>
      <c r="D73" s="2"/>
      <c r="E73" s="23"/>
      <c r="F73" s="31" t="s">
        <v>8</v>
      </c>
      <c r="G73" s="41">
        <f>1.5*G10</f>
        <v>16.5</v>
      </c>
      <c r="H73" s="89" t="s">
        <v>158</v>
      </c>
    </row>
    <row r="74" spans="2:8" ht="12.75">
      <c r="B74" s="13"/>
      <c r="C74" s="31"/>
      <c r="D74" s="2"/>
      <c r="E74" s="23"/>
      <c r="F74" s="31" t="s">
        <v>34</v>
      </c>
      <c r="G74" s="41">
        <f>G10+G73+5</f>
        <v>32.5</v>
      </c>
      <c r="H74" s="89" t="s">
        <v>159</v>
      </c>
    </row>
    <row r="75" spans="2:8" ht="12.75">
      <c r="B75" s="13"/>
      <c r="C75" s="31"/>
      <c r="D75" s="2"/>
      <c r="E75" s="23"/>
      <c r="F75" s="31" t="s">
        <v>35</v>
      </c>
      <c r="G75" s="41">
        <f>G10*2</f>
        <v>22</v>
      </c>
      <c r="H75" s="89" t="s">
        <v>160</v>
      </c>
    </row>
    <row r="76" spans="2:5" ht="12.75">
      <c r="B76" s="13"/>
      <c r="C76" s="31"/>
      <c r="D76" s="2"/>
      <c r="E76" s="23"/>
    </row>
    <row r="77" spans="2:5" ht="12.75">
      <c r="B77" s="13"/>
      <c r="C77" s="31"/>
      <c r="D77" s="2"/>
      <c r="E77" s="23"/>
    </row>
    <row r="78" spans="2:5" ht="12.75">
      <c r="B78" s="13"/>
      <c r="C78" s="31"/>
      <c r="D78" s="2"/>
      <c r="E78" s="23"/>
    </row>
    <row r="79" spans="2:4" ht="16.5" customHeight="1">
      <c r="B79" s="18"/>
      <c r="C79" s="25"/>
      <c r="D79" s="3"/>
    </row>
    <row r="80" spans="2:9" ht="20.25">
      <c r="B80" s="99" t="s">
        <v>161</v>
      </c>
      <c r="F80" s="11"/>
      <c r="I80" s="10"/>
    </row>
    <row r="81" spans="6:9" ht="12.75">
      <c r="F81" s="11"/>
      <c r="I81" s="10"/>
    </row>
    <row r="82" spans="3:9" ht="18">
      <c r="C82" s="41">
        <f>B64</f>
        <v>21</v>
      </c>
      <c r="F82" s="11"/>
      <c r="G82" s="101" t="s">
        <v>162</v>
      </c>
      <c r="I82" s="10"/>
    </row>
    <row r="83" spans="6:9" ht="12.75">
      <c r="F83" s="11"/>
      <c r="I83" s="10"/>
    </row>
    <row r="84" spans="6:9" ht="12.75">
      <c r="F84" s="11"/>
      <c r="G84">
        <f>(C82+C15)*3.14+3*G17+2.246</f>
        <v>70</v>
      </c>
      <c r="I84" s="10"/>
    </row>
    <row r="85" spans="6:9" ht="12.75">
      <c r="F85" s="11"/>
      <c r="I85" s="10"/>
    </row>
    <row r="86" spans="6:9" ht="12.75">
      <c r="F86" s="11"/>
      <c r="H86" s="26">
        <f>G84</f>
        <v>70</v>
      </c>
      <c r="I86" s="10"/>
    </row>
    <row r="87" spans="6:9" ht="12.75">
      <c r="F87" s="11"/>
      <c r="I87" s="10"/>
    </row>
    <row r="88" spans="4:9" ht="12.75">
      <c r="D88" s="39">
        <f>F65</f>
        <v>32.5</v>
      </c>
      <c r="F88" s="11"/>
      <c r="I88" s="10"/>
    </row>
    <row r="89" spans="6:9" ht="12.75">
      <c r="F89" s="11"/>
      <c r="I89" s="10"/>
    </row>
    <row r="90" spans="6:9" ht="12.75">
      <c r="F90" s="11"/>
      <c r="H90" s="23"/>
      <c r="I90" s="10"/>
    </row>
    <row r="91" ht="12.75">
      <c r="F91" s="11"/>
    </row>
    <row r="92" ht="12.75">
      <c r="F92" s="41">
        <f>D88</f>
        <v>32.5</v>
      </c>
    </row>
    <row r="93" ht="12.75">
      <c r="F93" s="11"/>
    </row>
    <row r="94" spans="6:9" ht="12.75">
      <c r="F94" s="11"/>
      <c r="I94" s="10"/>
    </row>
    <row r="95" spans="3:6" ht="12.75">
      <c r="C95" s="23">
        <f>C65</f>
        <v>11</v>
      </c>
      <c r="F95" s="11"/>
    </row>
    <row r="96" spans="3:6" ht="12.75">
      <c r="C96" s="23"/>
      <c r="F96" s="11"/>
    </row>
    <row r="97" spans="5:6" ht="12.75">
      <c r="E97" s="27"/>
      <c r="F97" s="11"/>
    </row>
    <row r="98" ht="12.75">
      <c r="F98" s="11" t="s">
        <v>65</v>
      </c>
    </row>
    <row r="99" spans="3:6" ht="12.75">
      <c r="C99" s="26">
        <f>H86</f>
        <v>70</v>
      </c>
      <c r="F99" s="11"/>
    </row>
    <row r="100" ht="12.75">
      <c r="F100" s="11"/>
    </row>
    <row r="101" spans="6:9" ht="12.75">
      <c r="F101" s="11"/>
      <c r="H101" s="1">
        <f>E69</f>
        <v>22</v>
      </c>
      <c r="I101" s="57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spans="6:10" ht="12.75">
      <c r="F109" s="11"/>
      <c r="J109" s="123" t="s">
        <v>146</v>
      </c>
    </row>
    <row r="110" ht="12.75">
      <c r="F110" s="11"/>
    </row>
    <row r="111" ht="12.75">
      <c r="F111" s="11"/>
    </row>
    <row r="112" ht="12.75">
      <c r="F112" s="11"/>
    </row>
    <row r="113" ht="18" customHeight="1">
      <c r="B113" s="91" t="s">
        <v>173</v>
      </c>
    </row>
    <row r="114" ht="18" customHeight="1">
      <c r="B114" s="91"/>
    </row>
    <row r="115" spans="2:5" ht="12" customHeight="1">
      <c r="B115" s="56">
        <f>C117/3.14</f>
        <v>23.550955414012734</v>
      </c>
      <c r="E115" s="1" t="s">
        <v>139</v>
      </c>
    </row>
    <row r="116" ht="12.75">
      <c r="G116" s="8"/>
    </row>
    <row r="117" spans="3:7" ht="12.75">
      <c r="C117" s="9">
        <f>G117</f>
        <v>73.94999999999999</v>
      </c>
      <c r="F117" s="11"/>
      <c r="G117" s="9">
        <f>(H86+C15+C15+1.5*G17+3)</f>
        <v>73.94999999999999</v>
      </c>
    </row>
    <row r="118" spans="6:8" ht="12.75">
      <c r="F118" s="11"/>
      <c r="H118">
        <v>4</v>
      </c>
    </row>
    <row r="119" spans="6:7" ht="12.75">
      <c r="F119" s="11"/>
      <c r="G119" s="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s="89" customFormat="1" ht="12.75">
      <c r="G124" s="90"/>
    </row>
    <row r="125" s="89" customFormat="1" ht="12.75"/>
    <row r="126" spans="2:3" s="89" customFormat="1" ht="21" customHeight="1">
      <c r="B126" s="98" t="s">
        <v>172</v>
      </c>
      <c r="C126" s="91"/>
    </row>
    <row r="128" spans="4:6" ht="12.75">
      <c r="D128" s="23"/>
      <c r="F128" s="26">
        <f>'Skirt height'!E56</f>
        <v>106.03354285714285</v>
      </c>
    </row>
    <row r="131" spans="6:10" ht="12.75">
      <c r="F131" s="41">
        <f>C10</f>
        <v>28</v>
      </c>
      <c r="I131" s="4"/>
      <c r="J131" s="26">
        <f>I35</f>
        <v>1.0321883530482256</v>
      </c>
    </row>
    <row r="133" spans="2:10" ht="12.75">
      <c r="B133" s="25">
        <f>'Skirt height'!B54</f>
        <v>17.485623293903547</v>
      </c>
      <c r="J133" s="29">
        <f>C176</f>
        <v>1.3762511373976343</v>
      </c>
    </row>
    <row r="136" spans="9:10" ht="12.75">
      <c r="I136" s="3" t="s">
        <v>30</v>
      </c>
      <c r="J136" s="124">
        <f>'Skirt height'!$H$78</f>
        <v>1.3737488626023657</v>
      </c>
    </row>
    <row r="141" spans="6:7" ht="12.75">
      <c r="F141" s="2" t="s">
        <v>24</v>
      </c>
      <c r="G141" s="41">
        <f>G74</f>
        <v>32.5</v>
      </c>
    </row>
    <row r="146" ht="12.75">
      <c r="E146" s="24">
        <f>G75</f>
        <v>22</v>
      </c>
    </row>
    <row r="165" ht="12" customHeight="1">
      <c r="J165" s="125" t="s">
        <v>147</v>
      </c>
    </row>
    <row r="166" spans="2:6" ht="19.5" customHeight="1" hidden="1">
      <c r="B166" s="13" t="s">
        <v>9</v>
      </c>
      <c r="D166" s="5" t="s">
        <v>10</v>
      </c>
      <c r="E166" s="27">
        <f>G11</f>
        <v>2.75</v>
      </c>
      <c r="F166" s="3"/>
    </row>
    <row r="167" spans="2:6" ht="18.75" hidden="1">
      <c r="B167" s="13" t="s">
        <v>11</v>
      </c>
      <c r="D167" s="5" t="s">
        <v>10</v>
      </c>
      <c r="E167" s="27">
        <f>G13</f>
        <v>1.8</v>
      </c>
      <c r="F167" s="3"/>
    </row>
    <row r="168" ht="12.75" hidden="1">
      <c r="F168" s="11"/>
    </row>
    <row r="169" ht="10.5" customHeight="1" hidden="1">
      <c r="F169" s="11"/>
    </row>
    <row r="170" ht="12.75" hidden="1">
      <c r="F170" s="11"/>
    </row>
    <row r="171" ht="17.25" customHeight="1" hidden="1">
      <c r="B171" s="21" t="s">
        <v>28</v>
      </c>
    </row>
    <row r="172" ht="12.75" hidden="1">
      <c r="B172" s="11"/>
    </row>
    <row r="173" spans="2:6" ht="12.75" hidden="1">
      <c r="B173" s="14" t="s">
        <v>26</v>
      </c>
      <c r="F173" s="1">
        <f>G72*G72</f>
        <v>121</v>
      </c>
    </row>
    <row r="174" spans="2:6" ht="12.75" hidden="1">
      <c r="B174" s="11" t="s">
        <v>12</v>
      </c>
      <c r="F174" s="53">
        <f>C10*3.14</f>
        <v>87.92</v>
      </c>
    </row>
    <row r="175" ht="12.75" hidden="1">
      <c r="B175" s="11"/>
    </row>
    <row r="176" spans="2:4" ht="15.75" customHeight="1" hidden="1">
      <c r="B176" s="15" t="s">
        <v>27</v>
      </c>
      <c r="C176" s="22">
        <f>F173/F174</f>
        <v>1.3762511373976343</v>
      </c>
      <c r="D176" s="7" t="s">
        <v>3</v>
      </c>
    </row>
    <row r="177" ht="12.75" hidden="1">
      <c r="F177" s="11"/>
    </row>
    <row r="178" ht="12.75" hidden="1">
      <c r="B178" s="11"/>
    </row>
    <row r="179" ht="12.75" hidden="1">
      <c r="B179" s="11"/>
    </row>
    <row r="180" spans="2:3" ht="15" hidden="1">
      <c r="B180" s="11" t="s">
        <v>59</v>
      </c>
      <c r="C180" t="s">
        <v>18</v>
      </c>
    </row>
    <row r="181" ht="12.75" hidden="1">
      <c r="B181" s="11"/>
    </row>
    <row r="182" ht="18" hidden="1">
      <c r="C182" s="11" t="s">
        <v>51</v>
      </c>
    </row>
    <row r="183" ht="12.75" hidden="1">
      <c r="B183" s="11"/>
    </row>
    <row r="184" spans="2:9" ht="9.75" customHeight="1" hidden="1">
      <c r="B184" s="11"/>
      <c r="C184" s="8">
        <f>'Skirt height'!$C$5+'Skirt height'!$G$7+'Skirt height'!$G$7+'Skirt height'!$C$7+'Skirt height'!$C$7</f>
        <v>300.8437670609645</v>
      </c>
      <c r="D184" t="s">
        <v>0</v>
      </c>
      <c r="F184" s="24">
        <f>C184/10</f>
        <v>30.084376706096453</v>
      </c>
      <c r="G184" s="3" t="s">
        <v>3</v>
      </c>
      <c r="I184" s="32">
        <f>C184</f>
        <v>300.8437670609645</v>
      </c>
    </row>
    <row r="185" ht="12.75" hidden="1">
      <c r="B185" s="11"/>
    </row>
    <row r="186" ht="12.75" hidden="1">
      <c r="B186" s="11"/>
    </row>
    <row r="187" spans="2:3" ht="12.75" hidden="1">
      <c r="B187" s="11" t="s">
        <v>60</v>
      </c>
      <c r="C187" s="3" t="s">
        <v>20</v>
      </c>
    </row>
    <row r="188" spans="2:6" ht="12.75" hidden="1">
      <c r="B188" s="11"/>
      <c r="C188" t="s">
        <v>25</v>
      </c>
      <c r="E188" s="24">
        <f>0.3*G10</f>
        <v>3.3</v>
      </c>
      <c r="F188" s="3" t="s">
        <v>32</v>
      </c>
    </row>
    <row r="189" ht="12.75" hidden="1">
      <c r="B189" s="11"/>
    </row>
    <row r="190" spans="2:3" ht="12.75" hidden="1">
      <c r="B190" s="11"/>
      <c r="C190" s="4"/>
    </row>
    <row r="191" ht="12.75" hidden="1">
      <c r="B191" s="11"/>
    </row>
    <row r="192" ht="12.75" hidden="1"/>
    <row r="193" ht="12.75" hidden="1">
      <c r="D193" s="2" t="s">
        <v>5</v>
      </c>
    </row>
    <row r="194" ht="12.75" hidden="1">
      <c r="F194" s="1" t="s">
        <v>31</v>
      </c>
    </row>
    <row r="195" ht="12.75" hidden="1"/>
    <row r="196" spans="2:7" ht="12.75" hidden="1">
      <c r="B196" s="2" t="s">
        <v>6</v>
      </c>
      <c r="F196" s="2" t="s">
        <v>24</v>
      </c>
      <c r="G196" s="23">
        <f>G74</f>
        <v>32.5</v>
      </c>
    </row>
    <row r="197" ht="12.75" hidden="1"/>
    <row r="198" ht="12.75" hidden="1">
      <c r="C198" s="26">
        <f>E188</f>
        <v>3.3</v>
      </c>
    </row>
    <row r="199" ht="12.75" hidden="1">
      <c r="C199" s="26"/>
    </row>
    <row r="200" ht="12.75" hidden="1">
      <c r="C200" t="s">
        <v>21</v>
      </c>
    </row>
  </sheetData>
  <sheetProtection password="C7C0" sheet="1" objects="1" scenarios="1"/>
  <printOptions/>
  <pageMargins left="0.5" right="0.5" top="0.5" bottom="0.25" header="0.25" footer="0.2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79"/>
  <sheetViews>
    <sheetView showGridLines="0" workbookViewId="0" topLeftCell="A11">
      <selection activeCell="C181" sqref="C181"/>
    </sheetView>
  </sheetViews>
  <sheetFormatPr defaultColWidth="9.140625" defaultRowHeight="12.75"/>
  <cols>
    <col min="1" max="1" width="6.8515625" style="0" customWidth="1"/>
    <col min="2" max="2" width="15.7109375" style="0" customWidth="1"/>
    <col min="3" max="3" width="11.421875" style="0" customWidth="1"/>
    <col min="4" max="4" width="11.140625" style="0" customWidth="1"/>
  </cols>
  <sheetData>
    <row r="1" ht="12.75" hidden="1"/>
    <row r="2" ht="12.75" hidden="1"/>
    <row r="3" spans="2:4" s="34" customFormat="1" ht="15.75" hidden="1">
      <c r="B3" s="7" t="s">
        <v>52</v>
      </c>
      <c r="C3" s="33"/>
      <c r="D3" s="33"/>
    </row>
    <row r="4" spans="2:7" s="34" customFormat="1" ht="15.75" hidden="1">
      <c r="B4" s="36" t="s">
        <v>36</v>
      </c>
      <c r="C4" s="33"/>
      <c r="D4" s="35">
        <f>'Calculation data'!H28*10</f>
        <v>879.2</v>
      </c>
      <c r="F4" s="3" t="s">
        <v>42</v>
      </c>
      <c r="G4" s="23">
        <f>'Calculation data'!E166*10</f>
        <v>27.5</v>
      </c>
    </row>
    <row r="5" spans="2:7" s="34" customFormat="1" ht="15.75" hidden="1">
      <c r="B5" s="36" t="s">
        <v>37</v>
      </c>
      <c r="C5" s="37">
        <f>'Calculation data'!C10*10</f>
        <v>280</v>
      </c>
      <c r="D5" s="33"/>
      <c r="F5" s="3" t="s">
        <v>43</v>
      </c>
      <c r="G5" s="23">
        <f>'Calculation data'!E167*10</f>
        <v>18</v>
      </c>
    </row>
    <row r="6" spans="2:7" s="34" customFormat="1" ht="15.75" hidden="1">
      <c r="B6" s="36" t="s">
        <v>38</v>
      </c>
      <c r="C6" s="38">
        <f>('Calculation data'!C10+'Calculation data'!I35+'Calculation data'!I35)*10</f>
        <v>300.64376706096454</v>
      </c>
      <c r="D6" s="33"/>
      <c r="F6" s="3" t="s">
        <v>45</v>
      </c>
      <c r="G6" s="26">
        <f>'Calculation data'!C176*10</f>
        <v>13.762511373976343</v>
      </c>
    </row>
    <row r="7" spans="2:7" s="34" customFormat="1" ht="21" hidden="1">
      <c r="B7" s="36" t="s">
        <v>46</v>
      </c>
      <c r="C7" s="59">
        <f>'Calculation data'!C15</f>
        <v>0.1</v>
      </c>
      <c r="D7" s="33"/>
      <c r="F7" s="3" t="s">
        <v>44</v>
      </c>
      <c r="G7" s="26">
        <f>'Calculation data'!I35*10</f>
        <v>10.321883530482257</v>
      </c>
    </row>
    <row r="8" spans="2:4" s="34" customFormat="1" ht="15.75" hidden="1">
      <c r="B8" s="36"/>
      <c r="C8" s="37"/>
      <c r="D8" s="33"/>
    </row>
    <row r="9" spans="2:4" s="34" customFormat="1" ht="15" hidden="1">
      <c r="B9" s="33"/>
      <c r="C9" s="33"/>
      <c r="D9" s="33"/>
    </row>
    <row r="10" spans="2:4" s="34" customFormat="1" ht="15" hidden="1">
      <c r="B10" s="33"/>
      <c r="C10" s="33"/>
      <c r="D10" s="33"/>
    </row>
    <row r="14" spans="2:7" ht="12.75">
      <c r="B14" t="s">
        <v>140</v>
      </c>
      <c r="C14" s="23">
        <f>G14</f>
        <v>110</v>
      </c>
      <c r="G14" s="23">
        <f>'Calculation data'!C65*10</f>
        <v>110</v>
      </c>
    </row>
    <row r="15" spans="2:3" ht="12.75">
      <c r="B15" t="s">
        <v>57</v>
      </c>
      <c r="C15" s="26">
        <f>'Calculation data'!I184</f>
        <v>300.8437670609645</v>
      </c>
    </row>
    <row r="28" spans="6:7" ht="12.75">
      <c r="F28" s="58">
        <f>C15/10</f>
        <v>30.084376706096453</v>
      </c>
      <c r="G28" s="3" t="s">
        <v>3</v>
      </c>
    </row>
    <row r="31" ht="12.75">
      <c r="B31" t="s">
        <v>185</v>
      </c>
    </row>
    <row r="32" ht="12.75">
      <c r="B32" t="s">
        <v>186</v>
      </c>
    </row>
    <row r="34" spans="2:3" ht="12.75">
      <c r="B34" t="s">
        <v>187</v>
      </c>
      <c r="C34" s="26">
        <f>'Calculation data'!E166*10</f>
        <v>27.5</v>
      </c>
    </row>
    <row r="37" ht="12.75">
      <c r="B37" s="23">
        <f>'Calculation data'!E166*10</f>
        <v>27.5</v>
      </c>
    </row>
    <row r="46" ht="12.75">
      <c r="D46" s="1" t="s">
        <v>188</v>
      </c>
    </row>
    <row r="50" spans="1:2" ht="12.75">
      <c r="A50" s="11" t="s">
        <v>60</v>
      </c>
      <c r="B50" s="3" t="s">
        <v>178</v>
      </c>
    </row>
    <row r="51" ht="12.75">
      <c r="A51" s="11"/>
    </row>
    <row r="52" spans="1:5" ht="12.75">
      <c r="A52" s="11"/>
      <c r="E52" s="4"/>
    </row>
    <row r="53" spans="1:7" ht="12.75">
      <c r="A53" s="11"/>
      <c r="B53">
        <f>'Calculation data'!C11+'Calculation data'!G11</f>
        <v>16.75</v>
      </c>
      <c r="C53" s="51">
        <f>'Calculation data'!I35+'Calculation data'!I35</f>
        <v>2.0643767060964513</v>
      </c>
      <c r="D53" s="4">
        <f>(B53-C53)+(2*'Calculation data'!G17)</f>
        <v>15.685623293903548</v>
      </c>
      <c r="G53" s="51"/>
    </row>
    <row r="54" spans="1:5" ht="12.75">
      <c r="A54" s="20"/>
      <c r="B54" s="28">
        <f>D53+1.8</f>
        <v>17.485623293903547</v>
      </c>
      <c r="C54" s="3" t="s">
        <v>3</v>
      </c>
      <c r="D54" s="26"/>
      <c r="E54" s="3"/>
    </row>
    <row r="55" spans="1:5" ht="12.75">
      <c r="A55" s="20"/>
      <c r="B55" s="4"/>
      <c r="D55" s="26"/>
      <c r="E55" s="3"/>
    </row>
    <row r="56" spans="3:6" ht="12.75">
      <c r="C56" s="1" t="s">
        <v>39</v>
      </c>
      <c r="E56" s="26">
        <f>B65</f>
        <v>106.03354285714285</v>
      </c>
      <c r="F56" s="39"/>
    </row>
    <row r="59" ht="12.75">
      <c r="B59" s="26">
        <f>B54</f>
        <v>17.485623293903547</v>
      </c>
    </row>
    <row r="61" ht="12.75">
      <c r="L61" s="4"/>
    </row>
    <row r="63" spans="1:12" ht="17.25" customHeight="1">
      <c r="A63" s="19" t="s">
        <v>17</v>
      </c>
      <c r="B63" t="s">
        <v>144</v>
      </c>
      <c r="I63" s="86">
        <f>C5+G7+G7+C7</f>
        <v>300.7437670609645</v>
      </c>
      <c r="L63" s="4"/>
    </row>
    <row r="64" spans="1:2" ht="12.75">
      <c r="A64" s="11"/>
      <c r="B64" s="45"/>
    </row>
    <row r="65" spans="1:6" ht="12.75">
      <c r="A65" s="20"/>
      <c r="B65" s="24">
        <f>I63*3.14/10+3*'Calculation data'!G17+10.1</f>
        <v>106.03354285714285</v>
      </c>
      <c r="C65" s="3" t="s">
        <v>68</v>
      </c>
      <c r="D65" s="41"/>
      <c r="E65" s="40"/>
      <c r="F65" s="3"/>
    </row>
    <row r="66" spans="1:6" ht="12.75">
      <c r="A66" s="20"/>
      <c r="B66" s="24"/>
      <c r="C66" s="3"/>
      <c r="D66" s="41"/>
      <c r="E66" s="40"/>
      <c r="F66" s="3"/>
    </row>
    <row r="67" spans="1:10" ht="12.75">
      <c r="A67" s="20"/>
      <c r="B67" s="24"/>
      <c r="C67" s="3"/>
      <c r="D67" s="41"/>
      <c r="E67" s="40"/>
      <c r="F67" s="3"/>
      <c r="J67" s="125" t="s">
        <v>148</v>
      </c>
    </row>
    <row r="68" ht="12.75">
      <c r="C68" s="3"/>
    </row>
    <row r="69" ht="12.75">
      <c r="F69" t="s">
        <v>141</v>
      </c>
    </row>
    <row r="70" ht="12.75">
      <c r="F70" t="s">
        <v>41</v>
      </c>
    </row>
    <row r="73" ht="12.75">
      <c r="C73" s="26">
        <f>B54</f>
        <v>17.485623293903547</v>
      </c>
    </row>
    <row r="75" spans="6:10" ht="12.75">
      <c r="F75" t="s">
        <v>40</v>
      </c>
      <c r="J75" s="42"/>
    </row>
    <row r="76" ht="12.75">
      <c r="F76" s="32">
        <f>('Calculation data'!G11)*10-('Calculation data'!C176)*10</f>
        <v>13.737488626023657</v>
      </c>
    </row>
    <row r="78" spans="6:8" ht="12.75">
      <c r="F78" t="s">
        <v>142</v>
      </c>
      <c r="H78" s="26">
        <f>F76/10</f>
        <v>1.3737488626023657</v>
      </c>
    </row>
    <row r="79" spans="6:8" ht="12.75">
      <c r="F79" t="s">
        <v>191</v>
      </c>
      <c r="H79" s="26"/>
    </row>
    <row r="80" ht="12.75">
      <c r="H80" s="26"/>
    </row>
    <row r="81" spans="1:2" s="55" customFormat="1" ht="15">
      <c r="A81" s="54" t="s">
        <v>179</v>
      </c>
      <c r="B81" s="50"/>
    </row>
    <row r="82" spans="1:4" ht="18.75">
      <c r="A82" s="16" t="s">
        <v>13</v>
      </c>
      <c r="C82" s="25">
        <f>'Calculation data'!E166-'Calculation data'!C176</f>
        <v>1.3737488626023657</v>
      </c>
      <c r="D82" s="3"/>
    </row>
    <row r="83" ht="12.75">
      <c r="F83" s="4"/>
    </row>
    <row r="89" ht="12.75">
      <c r="H89" s="43"/>
    </row>
    <row r="91" ht="12.75">
      <c r="H91" s="6"/>
    </row>
    <row r="93" ht="12.75">
      <c r="G93" s="44">
        <f>F76</f>
        <v>13.737488626023657</v>
      </c>
    </row>
    <row r="94" ht="12.75">
      <c r="H94" s="43"/>
    </row>
    <row r="95" spans="2:7" ht="12.75">
      <c r="B95" t="s">
        <v>47</v>
      </c>
      <c r="F95" s="32">
        <f>G93</f>
        <v>13.737488626023657</v>
      </c>
      <c r="G95" t="s">
        <v>48</v>
      </c>
    </row>
    <row r="96" spans="2:6" ht="12.75">
      <c r="B96" t="s">
        <v>180</v>
      </c>
      <c r="F96" s="46"/>
    </row>
    <row r="97" ht="12.75">
      <c r="F97" s="46"/>
    </row>
    <row r="98" spans="2:6" ht="15.75">
      <c r="B98" s="36" t="s">
        <v>189</v>
      </c>
      <c r="F98" s="46"/>
    </row>
    <row r="99" spans="2:6" ht="12.75">
      <c r="B99" t="s">
        <v>61</v>
      </c>
      <c r="F99" s="46"/>
    </row>
    <row r="100" ht="12.75">
      <c r="F100" s="46"/>
    </row>
    <row r="101" spans="2:6" ht="12.75">
      <c r="B101" t="s">
        <v>62</v>
      </c>
      <c r="F101" s="46"/>
    </row>
    <row r="102" spans="2:8" ht="16.5">
      <c r="B102" t="s">
        <v>181</v>
      </c>
      <c r="F102" s="46"/>
      <c r="H102" s="3" t="s">
        <v>63</v>
      </c>
    </row>
    <row r="103" spans="2:6" ht="12.75">
      <c r="B103" t="s">
        <v>53</v>
      </c>
      <c r="F103" s="46"/>
    </row>
    <row r="104" ht="12.75">
      <c r="F104" s="46"/>
    </row>
    <row r="107" ht="12.75">
      <c r="B107" t="s">
        <v>49</v>
      </c>
    </row>
    <row r="108" ht="12.75">
      <c r="B108" t="s">
        <v>58</v>
      </c>
    </row>
    <row r="109" ht="12.75">
      <c r="B109" t="s">
        <v>50</v>
      </c>
    </row>
    <row r="123" ht="12.75">
      <c r="J123" s="125" t="s">
        <v>149</v>
      </c>
    </row>
    <row r="124" ht="12.75">
      <c r="J124" s="88"/>
    </row>
    <row r="125" ht="12.75">
      <c r="J125" s="88"/>
    </row>
    <row r="128" spans="6:7" ht="12.75">
      <c r="F128" s="60">
        <v>1</v>
      </c>
      <c r="G128" s="3" t="s">
        <v>67</v>
      </c>
    </row>
    <row r="129" ht="12.75">
      <c r="D129" s="27" t="s">
        <v>66</v>
      </c>
    </row>
    <row r="132" spans="7:9" ht="12.75">
      <c r="G132" s="27">
        <f>'Calculation data'!G10-1</f>
        <v>10</v>
      </c>
      <c r="I132" s="27">
        <f>'Calculation data'!C198</f>
        <v>3.3</v>
      </c>
    </row>
    <row r="134" ht="12.75">
      <c r="H134" s="26">
        <f>'Calculation data'!G10-(2*'Calculation data'!G17)</f>
        <v>10</v>
      </c>
    </row>
    <row r="138" ht="15.75">
      <c r="C138" s="36" t="s">
        <v>54</v>
      </c>
    </row>
    <row r="140" ht="12.75">
      <c r="C140" s="2">
        <f>500</f>
        <v>500</v>
      </c>
    </row>
    <row r="142" ht="12.75">
      <c r="B142" s="23">
        <f>50</f>
        <v>50</v>
      </c>
    </row>
    <row r="143" ht="15">
      <c r="G143" s="47">
        <f>8</f>
        <v>8</v>
      </c>
    </row>
    <row r="179" ht="12.75">
      <c r="J179" s="126" t="s">
        <v>192</v>
      </c>
    </row>
  </sheetData>
  <sheetProtection password="C7C0" sheet="1" objects="1" scenarios="1"/>
  <printOptions/>
  <pageMargins left="0.5" right="0.5" top="1" bottom="1" header="0.5" footer="0.5"/>
  <pageSetup horizontalDpi="300" verticalDpi="300" orientation="portrait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95"/>
  <sheetViews>
    <sheetView tabSelected="1" workbookViewId="0" topLeftCell="F1">
      <selection activeCell="AF11" sqref="AF11"/>
    </sheetView>
  </sheetViews>
  <sheetFormatPr defaultColWidth="9.140625" defaultRowHeight="12.75"/>
  <cols>
    <col min="1" max="1" width="7.57421875" style="0" customWidth="1"/>
    <col min="2" max="2" width="8.421875" style="0" customWidth="1"/>
    <col min="3" max="3" width="13.57421875" style="0" customWidth="1"/>
    <col min="4" max="4" width="11.8515625" style="0" customWidth="1"/>
    <col min="5" max="5" width="26.00390625" style="0" customWidth="1"/>
    <col min="6" max="6" width="12.57421875" style="0" customWidth="1"/>
    <col min="7" max="7" width="8.00390625" style="0" customWidth="1"/>
    <col min="8" max="8" width="5.57421875" style="0" customWidth="1"/>
    <col min="9" max="9" width="6.00390625" style="0" customWidth="1"/>
    <col min="10" max="10" width="9.57421875" style="0" customWidth="1"/>
    <col min="11" max="11" width="8.00390625" style="0" customWidth="1"/>
    <col min="12" max="12" width="5.8515625" style="5" customWidth="1"/>
    <col min="13" max="13" width="0.13671875" style="0" customWidth="1"/>
    <col min="14" max="14" width="11.57421875" style="5" customWidth="1"/>
    <col min="15" max="16" width="10.140625" style="5" customWidth="1"/>
    <col min="17" max="17" width="10.140625" style="6" customWidth="1"/>
    <col min="18" max="18" width="1.8515625" style="0" customWidth="1"/>
    <col min="19" max="19" width="0.13671875" style="0" customWidth="1"/>
    <col min="20" max="22" width="9.140625" style="5" customWidth="1"/>
    <col min="23" max="23" width="8.00390625" style="5" customWidth="1"/>
    <col min="24" max="24" width="8.00390625" style="0" customWidth="1"/>
    <col min="25" max="25" width="5.140625" style="0" customWidth="1"/>
    <col min="26" max="26" width="13.57421875" style="0" customWidth="1"/>
    <col min="27" max="27" width="8.00390625" style="0" customWidth="1"/>
    <col min="28" max="28" width="5.00390625" style="0" customWidth="1"/>
    <col min="29" max="29" width="6.8515625" style="0" customWidth="1"/>
    <col min="30" max="30" width="14.57421875" style="0" customWidth="1"/>
    <col min="31" max="31" width="8.00390625" style="0" customWidth="1"/>
    <col min="32" max="32" width="7.8515625" style="0" customWidth="1"/>
    <col min="33" max="33" width="5.8515625" style="6" hidden="1" customWidth="1"/>
    <col min="34" max="34" width="7.00390625" style="0" hidden="1" customWidth="1"/>
    <col min="35" max="35" width="9.140625" style="6" customWidth="1"/>
    <col min="36" max="38" width="10.140625" style="6" customWidth="1"/>
    <col min="39" max="39" width="1.8515625" style="0" customWidth="1"/>
    <col min="40" max="40" width="2.421875" style="0" hidden="1" customWidth="1"/>
    <col min="41" max="43" width="9.140625" style="5" customWidth="1"/>
    <col min="44" max="44" width="8.00390625" style="5" customWidth="1"/>
  </cols>
  <sheetData>
    <row r="1" spans="15:41" ht="12.75">
      <c r="O1" s="5" t="s">
        <v>79</v>
      </c>
      <c r="S1" s="3" t="s">
        <v>80</v>
      </c>
      <c r="T1" s="30"/>
      <c r="AJ1" s="5" t="s">
        <v>79</v>
      </c>
      <c r="AN1" s="3"/>
      <c r="AO1" s="30" t="s">
        <v>80</v>
      </c>
    </row>
    <row r="2" spans="1:44" ht="18">
      <c r="A2" s="61" t="s">
        <v>69</v>
      </c>
      <c r="B2" s="61" t="s">
        <v>70</v>
      </c>
      <c r="C2" s="61" t="s">
        <v>71</v>
      </c>
      <c r="D2" s="61" t="s">
        <v>72</v>
      </c>
      <c r="E2" s="61" t="s">
        <v>73</v>
      </c>
      <c r="F2" s="5" t="s">
        <v>74</v>
      </c>
      <c r="G2" s="62" t="s">
        <v>75</v>
      </c>
      <c r="H2" s="62" t="s">
        <v>152</v>
      </c>
      <c r="I2" s="62" t="s">
        <v>76</v>
      </c>
      <c r="J2" s="62" t="s">
        <v>77</v>
      </c>
      <c r="K2" s="62" t="s">
        <v>78</v>
      </c>
      <c r="L2" s="74" t="s">
        <v>6</v>
      </c>
      <c r="M2" s="62" t="s">
        <v>43</v>
      </c>
      <c r="N2" s="69" t="s">
        <v>182</v>
      </c>
      <c r="O2" s="69" t="s">
        <v>81</v>
      </c>
      <c r="P2" s="69" t="s">
        <v>82</v>
      </c>
      <c r="Q2" s="69" t="s">
        <v>85</v>
      </c>
      <c r="R2" s="62"/>
      <c r="S2" s="62" t="s">
        <v>83</v>
      </c>
      <c r="T2" s="69" t="s">
        <v>183</v>
      </c>
      <c r="U2" s="69" t="s">
        <v>84</v>
      </c>
      <c r="V2" s="69" t="s">
        <v>86</v>
      </c>
      <c r="W2" s="69" t="s">
        <v>184</v>
      </c>
      <c r="X2" s="62"/>
      <c r="Y2" s="62"/>
      <c r="Z2" s="5" t="s">
        <v>87</v>
      </c>
      <c r="AA2" s="62" t="s">
        <v>75</v>
      </c>
      <c r="AB2" s="62" t="s">
        <v>152</v>
      </c>
      <c r="AC2" s="62" t="s">
        <v>76</v>
      </c>
      <c r="AD2" s="62" t="s">
        <v>77</v>
      </c>
      <c r="AE2" s="62" t="s">
        <v>78</v>
      </c>
      <c r="AF2" s="74" t="s">
        <v>6</v>
      </c>
      <c r="AG2" s="75" t="s">
        <v>42</v>
      </c>
      <c r="AH2" s="62" t="s">
        <v>43</v>
      </c>
      <c r="AI2" s="69" t="s">
        <v>182</v>
      </c>
      <c r="AJ2" s="69" t="s">
        <v>81</v>
      </c>
      <c r="AK2" s="69" t="s">
        <v>82</v>
      </c>
      <c r="AL2" s="69" t="s">
        <v>143</v>
      </c>
      <c r="AM2" s="62"/>
      <c r="AN2" s="62" t="s">
        <v>83</v>
      </c>
      <c r="AO2" s="69" t="s">
        <v>183</v>
      </c>
      <c r="AP2" s="69" t="s">
        <v>84</v>
      </c>
      <c r="AQ2" s="69" t="s">
        <v>86</v>
      </c>
      <c r="AR2" s="69" t="s">
        <v>190</v>
      </c>
    </row>
    <row r="3" spans="7:93" ht="20.25" customHeight="1">
      <c r="G3" s="57">
        <f>'Calculation data'!C10</f>
        <v>28</v>
      </c>
      <c r="H3" s="57">
        <f>'Calculation data'!C11</f>
        <v>14</v>
      </c>
      <c r="I3" s="57">
        <f>'Calculation data'!G14</f>
        <v>14</v>
      </c>
      <c r="J3" s="63">
        <f>'Calculation data'!H28</f>
        <v>87.92</v>
      </c>
      <c r="K3" s="56">
        <f>'Calculation data'!H27</f>
        <v>8.61616</v>
      </c>
      <c r="L3" s="70">
        <f>'Calculation data'!G10</f>
        <v>11</v>
      </c>
      <c r="M3" s="57">
        <f>'Calculation data'!G13</f>
        <v>1.8</v>
      </c>
      <c r="N3" s="71">
        <f>'Calculation data'!F65</f>
        <v>32.5</v>
      </c>
      <c r="O3" s="71">
        <f>'Calculation data'!$H$86</f>
        <v>70</v>
      </c>
      <c r="P3" s="71">
        <f>'Calculation data'!H101</f>
        <v>22</v>
      </c>
      <c r="Q3" s="71">
        <f>'Calculation data'!G117</f>
        <v>73.94999999999999</v>
      </c>
      <c r="R3" s="56"/>
      <c r="S3" s="56">
        <f>'Calculation data'!$F$128</f>
        <v>106.03354285714285</v>
      </c>
      <c r="T3" s="71">
        <f>'Skirt height'!B59</f>
        <v>17.485623293903547</v>
      </c>
      <c r="U3" s="71">
        <f>'Skirt height'!E56</f>
        <v>106.03354285714285</v>
      </c>
      <c r="V3" s="71">
        <f>'Skirt height'!F28</f>
        <v>30.084376706096453</v>
      </c>
      <c r="W3" s="72">
        <f>'Skirt height'!F76</f>
        <v>13.737488626023657</v>
      </c>
      <c r="X3" s="68"/>
      <c r="Y3" s="65"/>
      <c r="Z3" s="64"/>
      <c r="AA3" s="64">
        <f>'Calculation data'!$C$10</f>
        <v>28</v>
      </c>
      <c r="AB3" s="64">
        <f>'Calculation data'!$C$11</f>
        <v>14</v>
      </c>
      <c r="AC3" s="64">
        <f>'Calculation data'!$G$14</f>
        <v>14</v>
      </c>
      <c r="AD3" s="66">
        <f>'Calculation data'!H28</f>
        <v>87.92</v>
      </c>
      <c r="AE3" s="67">
        <f>'Calculation data'!H27</f>
        <v>8.61616</v>
      </c>
      <c r="AF3" s="77">
        <f>'Calculation data'!G10</f>
        <v>11</v>
      </c>
      <c r="AG3" s="76">
        <f>'Calculation data'!$G$11</f>
        <v>2.75</v>
      </c>
      <c r="AH3" s="27">
        <f>'Calculation data'!$G$13</f>
        <v>1.8</v>
      </c>
      <c r="AI3" s="73">
        <f>'Calculation data'!$F$65</f>
        <v>32.5</v>
      </c>
      <c r="AJ3" s="73">
        <f>'Calculation data'!$H$86</f>
        <v>70</v>
      </c>
      <c r="AK3" s="73">
        <f>'Calculation data'!$H$101</f>
        <v>22</v>
      </c>
      <c r="AL3" s="73">
        <f>'Calculation data'!$G$117</f>
        <v>73.94999999999999</v>
      </c>
      <c r="AM3" s="39"/>
      <c r="AN3" s="39">
        <f>'Calculation data'!$F$128</f>
        <v>106.03354285714285</v>
      </c>
      <c r="AO3" s="73">
        <f>'Skirt height'!B59</f>
        <v>17.485623293903547</v>
      </c>
      <c r="AP3" s="73">
        <f>'Skirt height'!E56</f>
        <v>106.03354285714285</v>
      </c>
      <c r="AQ3" s="73">
        <f>'Skirt height'!F28</f>
        <v>30.084376706096453</v>
      </c>
      <c r="AR3" s="72">
        <f>'Skirt height'!F76</f>
        <v>13.737488626023657</v>
      </c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</row>
    <row r="4" ht="27.75" customHeight="1">
      <c r="AR4" s="30"/>
    </row>
    <row r="5" spans="7:44" ht="18.75" customHeight="1">
      <c r="G5" s="57">
        <v>35</v>
      </c>
      <c r="H5">
        <v>16.5</v>
      </c>
      <c r="I5">
        <v>17.5</v>
      </c>
      <c r="J5">
        <v>109.9</v>
      </c>
      <c r="K5">
        <v>15.9</v>
      </c>
      <c r="L5" s="5">
        <v>12</v>
      </c>
      <c r="N5" s="5">
        <v>35</v>
      </c>
      <c r="O5" s="5">
        <v>70.9</v>
      </c>
      <c r="P5" s="5">
        <v>24</v>
      </c>
      <c r="Q5" s="6">
        <v>71.8</v>
      </c>
      <c r="T5" s="5">
        <v>18.5</v>
      </c>
      <c r="U5" s="5">
        <v>117.6</v>
      </c>
      <c r="V5" s="5">
        <v>37</v>
      </c>
      <c r="W5" s="5">
        <v>17</v>
      </c>
      <c r="AR5" s="30"/>
    </row>
    <row r="6" spans="1:96" ht="12.75">
      <c r="A6" s="51" t="s">
        <v>88</v>
      </c>
      <c r="B6" t="s">
        <v>138</v>
      </c>
      <c r="G6" s="83">
        <v>29</v>
      </c>
      <c r="H6" s="84">
        <v>15</v>
      </c>
      <c r="I6" s="85">
        <v>14.5</v>
      </c>
      <c r="J6" s="85">
        <v>91.1</v>
      </c>
      <c r="K6" s="85">
        <v>9.9</v>
      </c>
      <c r="L6" s="84">
        <v>11</v>
      </c>
      <c r="M6" s="85"/>
      <c r="N6" s="85">
        <v>32.5</v>
      </c>
      <c r="O6" s="85">
        <v>67.8</v>
      </c>
      <c r="P6" s="85">
        <v>22</v>
      </c>
      <c r="Q6" s="85">
        <v>68.7</v>
      </c>
      <c r="R6" s="85"/>
      <c r="S6" s="85"/>
      <c r="T6" s="85">
        <v>16.8</v>
      </c>
      <c r="U6" s="85">
        <v>98.7</v>
      </c>
      <c r="V6" s="85">
        <v>31</v>
      </c>
      <c r="W6" s="84">
        <v>14</v>
      </c>
      <c r="X6" s="79"/>
      <c r="Y6" s="81" t="s">
        <v>88</v>
      </c>
      <c r="Z6" s="79"/>
      <c r="AA6" s="79"/>
      <c r="AB6" s="79"/>
      <c r="AC6" s="79"/>
      <c r="AD6" s="79"/>
      <c r="AE6" s="79"/>
      <c r="AF6" s="79"/>
      <c r="AG6" s="82"/>
      <c r="AH6" s="79"/>
      <c r="AI6" s="82"/>
      <c r="AJ6" s="82"/>
      <c r="AK6" s="82"/>
      <c r="AL6" s="82"/>
      <c r="AM6" s="79"/>
      <c r="AN6" s="79"/>
      <c r="AO6" s="80"/>
      <c r="AP6" s="80"/>
      <c r="AQ6" s="80"/>
      <c r="AR6" s="78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</row>
    <row r="7" spans="1:96" ht="12.75">
      <c r="A7" s="51" t="s">
        <v>89</v>
      </c>
      <c r="G7" s="84">
        <v>33</v>
      </c>
      <c r="H7" s="84">
        <v>15</v>
      </c>
      <c r="I7" s="85">
        <v>16.5</v>
      </c>
      <c r="J7" s="85">
        <v>103.6</v>
      </c>
      <c r="K7" s="85">
        <v>12.8</v>
      </c>
      <c r="L7" s="84">
        <v>12</v>
      </c>
      <c r="M7" s="84"/>
      <c r="N7" s="85">
        <v>35</v>
      </c>
      <c r="O7" s="85">
        <v>70.9</v>
      </c>
      <c r="P7" s="85">
        <v>24</v>
      </c>
      <c r="Q7" s="85">
        <v>71.8</v>
      </c>
      <c r="R7" s="85"/>
      <c r="S7" s="85"/>
      <c r="T7" s="85">
        <v>16.9</v>
      </c>
      <c r="U7" s="85">
        <v>111.7</v>
      </c>
      <c r="V7" s="85">
        <v>35.1</v>
      </c>
      <c r="W7" s="84">
        <v>16</v>
      </c>
      <c r="X7" s="79"/>
      <c r="Y7" s="81" t="s">
        <v>89</v>
      </c>
      <c r="Z7" s="79"/>
      <c r="AA7" s="79"/>
      <c r="AB7" s="79"/>
      <c r="AC7" s="79"/>
      <c r="AD7" s="79"/>
      <c r="AE7" s="79"/>
      <c r="AF7" s="79"/>
      <c r="AG7" s="82"/>
      <c r="AH7" s="79"/>
      <c r="AI7" s="82"/>
      <c r="AJ7" s="82"/>
      <c r="AK7" s="82"/>
      <c r="AL7" s="82"/>
      <c r="AM7" s="79"/>
      <c r="AN7" s="79"/>
      <c r="AO7" s="80"/>
      <c r="AP7" s="80"/>
      <c r="AQ7" s="80"/>
      <c r="AR7" s="78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</row>
    <row r="8" spans="1:96" ht="12.75">
      <c r="A8" s="51" t="s">
        <v>90</v>
      </c>
      <c r="G8" s="79"/>
      <c r="H8" s="79"/>
      <c r="I8" s="79"/>
      <c r="J8" s="79"/>
      <c r="K8" s="79"/>
      <c r="L8" s="80"/>
      <c r="M8" s="79"/>
      <c r="N8" s="80"/>
      <c r="O8" s="80"/>
      <c r="P8" s="80"/>
      <c r="Q8" s="82"/>
      <c r="R8" s="79"/>
      <c r="S8" s="79"/>
      <c r="T8" s="80"/>
      <c r="U8" s="80"/>
      <c r="V8" s="80"/>
      <c r="W8" s="78"/>
      <c r="X8" s="79"/>
      <c r="Y8" s="81" t="s">
        <v>90</v>
      </c>
      <c r="Z8" s="79"/>
      <c r="AA8" s="79"/>
      <c r="AB8" s="79"/>
      <c r="AC8" s="79"/>
      <c r="AD8" s="79"/>
      <c r="AE8" s="79"/>
      <c r="AF8" s="79"/>
      <c r="AG8" s="82"/>
      <c r="AH8" s="79"/>
      <c r="AI8" s="82"/>
      <c r="AJ8" s="82"/>
      <c r="AK8" s="82"/>
      <c r="AL8" s="82"/>
      <c r="AM8" s="79"/>
      <c r="AN8" s="79"/>
      <c r="AO8" s="80"/>
      <c r="AP8" s="80"/>
      <c r="AQ8" s="80"/>
      <c r="AR8" s="78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</row>
    <row r="9" spans="1:96" ht="12.75">
      <c r="A9" s="51" t="s">
        <v>91</v>
      </c>
      <c r="G9" s="79"/>
      <c r="H9" s="79"/>
      <c r="I9" s="79"/>
      <c r="J9" s="79"/>
      <c r="K9" s="79"/>
      <c r="L9" s="80"/>
      <c r="M9" s="79"/>
      <c r="N9" s="80"/>
      <c r="O9" s="80"/>
      <c r="P9" s="80"/>
      <c r="Q9" s="82"/>
      <c r="R9" s="79"/>
      <c r="S9" s="79"/>
      <c r="T9" s="80"/>
      <c r="U9" s="80"/>
      <c r="V9" s="80"/>
      <c r="W9" s="78"/>
      <c r="X9" s="79"/>
      <c r="Y9" s="81" t="s">
        <v>91</v>
      </c>
      <c r="Z9" s="79"/>
      <c r="AA9" s="79"/>
      <c r="AB9" s="79"/>
      <c r="AC9" s="79"/>
      <c r="AD9" s="79"/>
      <c r="AE9" s="79"/>
      <c r="AF9" s="79"/>
      <c r="AG9" s="82"/>
      <c r="AH9" s="79"/>
      <c r="AI9" s="82"/>
      <c r="AJ9" s="82"/>
      <c r="AK9" s="82"/>
      <c r="AL9" s="82"/>
      <c r="AM9" s="79"/>
      <c r="AN9" s="79"/>
      <c r="AO9" s="80"/>
      <c r="AP9" s="80"/>
      <c r="AQ9" s="80"/>
      <c r="AR9" s="78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</row>
    <row r="10" spans="1:96" ht="12.75">
      <c r="A10" s="51" t="s">
        <v>92</v>
      </c>
      <c r="G10" s="79"/>
      <c r="H10" s="79"/>
      <c r="I10" s="79"/>
      <c r="J10" s="79"/>
      <c r="K10" s="79"/>
      <c r="L10" s="80"/>
      <c r="M10" s="79"/>
      <c r="N10" s="80"/>
      <c r="O10" s="80"/>
      <c r="P10" s="80"/>
      <c r="Q10" s="82"/>
      <c r="R10" s="79"/>
      <c r="S10" s="79"/>
      <c r="T10" s="80"/>
      <c r="U10" s="80"/>
      <c r="V10" s="80"/>
      <c r="W10" s="78"/>
      <c r="X10" s="79"/>
      <c r="Y10" s="81" t="s">
        <v>92</v>
      </c>
      <c r="Z10" s="79"/>
      <c r="AA10" s="79"/>
      <c r="AB10" s="79"/>
      <c r="AC10" s="79"/>
      <c r="AD10" s="79"/>
      <c r="AE10" s="79"/>
      <c r="AF10" s="79"/>
      <c r="AG10" s="82"/>
      <c r="AH10" s="79"/>
      <c r="AI10" s="82"/>
      <c r="AJ10" s="82"/>
      <c r="AK10" s="82"/>
      <c r="AL10" s="82"/>
      <c r="AM10" s="79"/>
      <c r="AN10" s="79"/>
      <c r="AO10" s="80"/>
      <c r="AP10" s="80"/>
      <c r="AQ10" s="80"/>
      <c r="AR10" s="78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</row>
    <row r="11" spans="1:96" ht="12.75">
      <c r="A11" s="51" t="s">
        <v>93</v>
      </c>
      <c r="G11" s="79"/>
      <c r="H11" s="79"/>
      <c r="I11" s="79"/>
      <c r="J11" s="79"/>
      <c r="K11" s="79"/>
      <c r="L11" s="80"/>
      <c r="M11" s="79"/>
      <c r="N11" s="80"/>
      <c r="O11" s="80"/>
      <c r="P11" s="80"/>
      <c r="Q11" s="82"/>
      <c r="R11" s="79"/>
      <c r="S11" s="79"/>
      <c r="T11" s="80"/>
      <c r="U11" s="80"/>
      <c r="V11" s="80"/>
      <c r="W11" s="78"/>
      <c r="X11" s="79"/>
      <c r="Y11" s="81" t="s">
        <v>93</v>
      </c>
      <c r="Z11" s="79"/>
      <c r="AA11" s="79"/>
      <c r="AB11" s="79"/>
      <c r="AC11" s="79"/>
      <c r="AD11" s="79"/>
      <c r="AE11" s="79"/>
      <c r="AF11" s="79"/>
      <c r="AG11" s="82"/>
      <c r="AH11" s="79"/>
      <c r="AI11" s="82"/>
      <c r="AJ11" s="82"/>
      <c r="AK11" s="82"/>
      <c r="AL11" s="82"/>
      <c r="AM11" s="79"/>
      <c r="AN11" s="79"/>
      <c r="AO11" s="80"/>
      <c r="AP11" s="80"/>
      <c r="AQ11" s="80"/>
      <c r="AR11" s="78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</row>
    <row r="12" spans="1:96" ht="12.75">
      <c r="A12" s="51" t="s">
        <v>94</v>
      </c>
      <c r="G12" s="79"/>
      <c r="H12" s="79"/>
      <c r="I12" s="79"/>
      <c r="J12" s="79"/>
      <c r="K12" s="79"/>
      <c r="L12" s="80"/>
      <c r="M12" s="79"/>
      <c r="N12" s="80"/>
      <c r="O12" s="80"/>
      <c r="P12" s="80"/>
      <c r="Q12" s="82"/>
      <c r="R12" s="79"/>
      <c r="S12" s="79"/>
      <c r="T12" s="80"/>
      <c r="U12" s="80"/>
      <c r="V12" s="80"/>
      <c r="W12" s="78"/>
      <c r="X12" s="79"/>
      <c r="Y12" s="81" t="s">
        <v>94</v>
      </c>
      <c r="Z12" s="79"/>
      <c r="AA12" s="79"/>
      <c r="AB12" s="79"/>
      <c r="AC12" s="79"/>
      <c r="AD12" s="79"/>
      <c r="AE12" s="79"/>
      <c r="AF12" s="79"/>
      <c r="AG12" s="82"/>
      <c r="AH12" s="79"/>
      <c r="AI12" s="82"/>
      <c r="AJ12" s="82"/>
      <c r="AK12" s="82"/>
      <c r="AL12" s="82"/>
      <c r="AM12" s="79"/>
      <c r="AN12" s="79"/>
      <c r="AO12" s="80"/>
      <c r="AP12" s="80"/>
      <c r="AQ12" s="80"/>
      <c r="AR12" s="78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</row>
    <row r="13" spans="1:96" ht="12.75">
      <c r="A13" s="51" t="s">
        <v>95</v>
      </c>
      <c r="G13" s="79"/>
      <c r="H13" s="79"/>
      <c r="I13" s="79"/>
      <c r="J13" s="79"/>
      <c r="K13" s="79"/>
      <c r="L13" s="80"/>
      <c r="M13" s="79"/>
      <c r="N13" s="80"/>
      <c r="O13" s="80"/>
      <c r="P13" s="80"/>
      <c r="Q13" s="82"/>
      <c r="R13" s="79"/>
      <c r="S13" s="79"/>
      <c r="T13" s="80"/>
      <c r="U13" s="80"/>
      <c r="V13" s="80"/>
      <c r="W13" s="78"/>
      <c r="X13" s="79"/>
      <c r="Y13" s="81" t="s">
        <v>95</v>
      </c>
      <c r="Z13" s="79"/>
      <c r="AA13" s="79"/>
      <c r="AB13" s="79"/>
      <c r="AC13" s="79"/>
      <c r="AD13" s="79"/>
      <c r="AE13" s="79"/>
      <c r="AF13" s="79"/>
      <c r="AG13" s="82"/>
      <c r="AH13" s="79"/>
      <c r="AI13" s="82"/>
      <c r="AJ13" s="82"/>
      <c r="AK13" s="82"/>
      <c r="AL13" s="82"/>
      <c r="AM13" s="79"/>
      <c r="AN13" s="79"/>
      <c r="AO13" s="80"/>
      <c r="AP13" s="80"/>
      <c r="AQ13" s="80"/>
      <c r="AR13" s="78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</row>
    <row r="14" spans="1:96" ht="12.75">
      <c r="A14" s="51" t="s">
        <v>96</v>
      </c>
      <c r="G14" s="79"/>
      <c r="H14" s="79"/>
      <c r="I14" s="79"/>
      <c r="J14" s="79"/>
      <c r="K14" s="79"/>
      <c r="L14" s="80"/>
      <c r="M14" s="79"/>
      <c r="N14" s="80"/>
      <c r="O14" s="80"/>
      <c r="P14" s="80"/>
      <c r="Q14" s="82"/>
      <c r="R14" s="79"/>
      <c r="S14" s="79"/>
      <c r="T14" s="80"/>
      <c r="U14" s="80"/>
      <c r="V14" s="80"/>
      <c r="W14" s="78"/>
      <c r="X14" s="79"/>
      <c r="Y14" s="81" t="s">
        <v>96</v>
      </c>
      <c r="Z14" s="79"/>
      <c r="AA14" s="79"/>
      <c r="AB14" s="79"/>
      <c r="AC14" s="79"/>
      <c r="AD14" s="79"/>
      <c r="AE14" s="79"/>
      <c r="AF14" s="79"/>
      <c r="AG14" s="82"/>
      <c r="AH14" s="79"/>
      <c r="AI14" s="82"/>
      <c r="AJ14" s="82"/>
      <c r="AK14" s="82"/>
      <c r="AL14" s="82"/>
      <c r="AM14" s="79"/>
      <c r="AN14" s="79"/>
      <c r="AO14" s="80"/>
      <c r="AP14" s="80"/>
      <c r="AQ14" s="80"/>
      <c r="AR14" s="78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</row>
    <row r="15" spans="1:96" ht="12.75">
      <c r="A15" s="51" t="s">
        <v>97</v>
      </c>
      <c r="G15" s="79"/>
      <c r="H15" s="79"/>
      <c r="I15" s="79"/>
      <c r="J15" s="79"/>
      <c r="K15" s="79"/>
      <c r="L15" s="80"/>
      <c r="M15" s="79"/>
      <c r="N15" s="80"/>
      <c r="O15" s="80"/>
      <c r="P15" s="80"/>
      <c r="Q15" s="82"/>
      <c r="R15" s="79"/>
      <c r="S15" s="79"/>
      <c r="T15" s="80"/>
      <c r="U15" s="80"/>
      <c r="V15" s="80"/>
      <c r="W15" s="78"/>
      <c r="X15" s="79"/>
      <c r="Y15" s="81" t="s">
        <v>97</v>
      </c>
      <c r="Z15" s="79"/>
      <c r="AA15" s="79"/>
      <c r="AB15" s="79"/>
      <c r="AC15" s="79"/>
      <c r="AD15" s="79"/>
      <c r="AE15" s="79"/>
      <c r="AF15" s="79"/>
      <c r="AG15" s="82"/>
      <c r="AH15" s="79"/>
      <c r="AI15" s="82"/>
      <c r="AJ15" s="82"/>
      <c r="AK15" s="82"/>
      <c r="AL15" s="82"/>
      <c r="AM15" s="79"/>
      <c r="AN15" s="79"/>
      <c r="AO15" s="80"/>
      <c r="AP15" s="80"/>
      <c r="AQ15" s="80"/>
      <c r="AR15" s="78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</row>
    <row r="16" spans="1:96" ht="12.75">
      <c r="A16" s="51" t="s">
        <v>98</v>
      </c>
      <c r="G16" s="79"/>
      <c r="H16" s="79"/>
      <c r="I16" s="79"/>
      <c r="J16" s="79"/>
      <c r="K16" s="79"/>
      <c r="L16" s="80"/>
      <c r="M16" s="79"/>
      <c r="N16" s="80"/>
      <c r="O16" s="80"/>
      <c r="P16" s="80"/>
      <c r="Q16" s="82"/>
      <c r="R16" s="79"/>
      <c r="S16" s="79"/>
      <c r="T16" s="80"/>
      <c r="U16" s="80"/>
      <c r="V16" s="80"/>
      <c r="W16" s="78"/>
      <c r="X16" s="79"/>
      <c r="Y16" s="81" t="s">
        <v>98</v>
      </c>
      <c r="Z16" s="79"/>
      <c r="AA16" s="79"/>
      <c r="AB16" s="79"/>
      <c r="AC16" s="79"/>
      <c r="AD16" s="79"/>
      <c r="AE16" s="79"/>
      <c r="AF16" s="79"/>
      <c r="AG16" s="82"/>
      <c r="AH16" s="79"/>
      <c r="AI16" s="82"/>
      <c r="AJ16" s="82"/>
      <c r="AK16" s="82"/>
      <c r="AL16" s="82"/>
      <c r="AM16" s="79"/>
      <c r="AN16" s="79"/>
      <c r="AO16" s="80"/>
      <c r="AP16" s="80"/>
      <c r="AQ16" s="80"/>
      <c r="AR16" s="78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</row>
    <row r="17" spans="1:96" ht="12.75">
      <c r="A17" s="51" t="s">
        <v>99</v>
      </c>
      <c r="G17" s="79"/>
      <c r="H17" s="79"/>
      <c r="I17" s="79"/>
      <c r="J17" s="79"/>
      <c r="K17" s="79"/>
      <c r="L17" s="80"/>
      <c r="M17" s="79"/>
      <c r="N17" s="80"/>
      <c r="O17" s="80"/>
      <c r="P17" s="80"/>
      <c r="Q17" s="82"/>
      <c r="R17" s="79"/>
      <c r="S17" s="79"/>
      <c r="T17" s="80"/>
      <c r="U17" s="80"/>
      <c r="V17" s="80"/>
      <c r="W17" s="78"/>
      <c r="X17" s="79"/>
      <c r="Y17" s="81" t="s">
        <v>99</v>
      </c>
      <c r="Z17" s="79"/>
      <c r="AA17" s="79"/>
      <c r="AB17" s="79"/>
      <c r="AC17" s="79"/>
      <c r="AD17" s="79"/>
      <c r="AE17" s="79"/>
      <c r="AF17" s="79"/>
      <c r="AG17" s="82"/>
      <c r="AH17" s="79"/>
      <c r="AI17" s="82"/>
      <c r="AJ17" s="82"/>
      <c r="AK17" s="82"/>
      <c r="AL17" s="82"/>
      <c r="AM17" s="79"/>
      <c r="AN17" s="79"/>
      <c r="AO17" s="80"/>
      <c r="AP17" s="80"/>
      <c r="AQ17" s="80"/>
      <c r="AR17" s="78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</row>
    <row r="18" spans="1:96" ht="12.75">
      <c r="A18" s="51" t="s">
        <v>100</v>
      </c>
      <c r="G18" s="79"/>
      <c r="H18" s="79"/>
      <c r="I18" s="79"/>
      <c r="J18" s="79"/>
      <c r="K18" s="79"/>
      <c r="L18" s="80"/>
      <c r="M18" s="79"/>
      <c r="N18" s="80"/>
      <c r="O18" s="80"/>
      <c r="P18" s="80"/>
      <c r="Q18" s="82"/>
      <c r="R18" s="79"/>
      <c r="S18" s="79"/>
      <c r="T18" s="80"/>
      <c r="U18" s="80"/>
      <c r="V18" s="80"/>
      <c r="W18" s="78"/>
      <c r="X18" s="79"/>
      <c r="Y18" s="81" t="s">
        <v>100</v>
      </c>
      <c r="Z18" s="79"/>
      <c r="AA18" s="79"/>
      <c r="AB18" s="79"/>
      <c r="AC18" s="79"/>
      <c r="AD18" s="79"/>
      <c r="AE18" s="79"/>
      <c r="AF18" s="79"/>
      <c r="AG18" s="82"/>
      <c r="AH18" s="79"/>
      <c r="AI18" s="82"/>
      <c r="AJ18" s="82"/>
      <c r="AK18" s="82"/>
      <c r="AL18" s="82"/>
      <c r="AM18" s="79"/>
      <c r="AN18" s="79"/>
      <c r="AO18" s="80"/>
      <c r="AP18" s="80"/>
      <c r="AQ18" s="80"/>
      <c r="AR18" s="78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</row>
    <row r="19" spans="1:96" ht="12.75">
      <c r="A19" s="51" t="s">
        <v>101</v>
      </c>
      <c r="G19" s="79"/>
      <c r="H19" s="79"/>
      <c r="I19" s="79"/>
      <c r="J19" s="79"/>
      <c r="K19" s="79"/>
      <c r="L19" s="80"/>
      <c r="M19" s="79"/>
      <c r="N19" s="80"/>
      <c r="O19" s="80"/>
      <c r="P19" s="80"/>
      <c r="Q19" s="82"/>
      <c r="R19" s="79"/>
      <c r="S19" s="79"/>
      <c r="T19" s="80"/>
      <c r="U19" s="80"/>
      <c r="V19" s="80"/>
      <c r="W19" s="78"/>
      <c r="X19" s="79"/>
      <c r="Y19" s="81" t="s">
        <v>101</v>
      </c>
      <c r="Z19" s="79"/>
      <c r="AA19" s="79"/>
      <c r="AB19" s="79"/>
      <c r="AC19" s="79"/>
      <c r="AD19" s="79"/>
      <c r="AE19" s="79"/>
      <c r="AF19" s="79"/>
      <c r="AG19" s="82"/>
      <c r="AH19" s="79"/>
      <c r="AI19" s="82"/>
      <c r="AJ19" s="82"/>
      <c r="AK19" s="82"/>
      <c r="AL19" s="82"/>
      <c r="AM19" s="79"/>
      <c r="AN19" s="79"/>
      <c r="AO19" s="80"/>
      <c r="AP19" s="80"/>
      <c r="AQ19" s="80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</row>
    <row r="20" spans="1:96" ht="12.75">
      <c r="A20" s="51" t="s">
        <v>102</v>
      </c>
      <c r="G20" s="79"/>
      <c r="H20" s="79"/>
      <c r="I20" s="79"/>
      <c r="J20" s="79"/>
      <c r="K20" s="79"/>
      <c r="L20" s="80"/>
      <c r="M20" s="79"/>
      <c r="N20" s="80"/>
      <c r="O20" s="80"/>
      <c r="P20" s="80"/>
      <c r="Q20" s="82"/>
      <c r="R20" s="79"/>
      <c r="S20" s="79"/>
      <c r="T20" s="80"/>
      <c r="U20" s="80"/>
      <c r="V20" s="80"/>
      <c r="W20" s="78"/>
      <c r="X20" s="79"/>
      <c r="Y20" s="81" t="s">
        <v>102</v>
      </c>
      <c r="Z20" s="79"/>
      <c r="AA20" s="79"/>
      <c r="AB20" s="79"/>
      <c r="AC20" s="79"/>
      <c r="AD20" s="79"/>
      <c r="AE20" s="79"/>
      <c r="AF20" s="79"/>
      <c r="AG20" s="82"/>
      <c r="AH20" s="79"/>
      <c r="AI20" s="82"/>
      <c r="AJ20" s="82"/>
      <c r="AK20" s="82"/>
      <c r="AL20" s="82"/>
      <c r="AM20" s="79"/>
      <c r="AN20" s="79"/>
      <c r="AO20" s="80"/>
      <c r="AP20" s="80"/>
      <c r="AQ20" s="80"/>
      <c r="AR20" s="78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</row>
    <row r="21" spans="1:96" ht="12.75">
      <c r="A21" s="51" t="s">
        <v>103</v>
      </c>
      <c r="G21" s="79"/>
      <c r="H21" s="79"/>
      <c r="I21" s="79"/>
      <c r="J21" s="79"/>
      <c r="K21" s="79"/>
      <c r="L21" s="80"/>
      <c r="M21" s="79"/>
      <c r="N21" s="80"/>
      <c r="O21" s="80"/>
      <c r="P21" s="80"/>
      <c r="Q21" s="82"/>
      <c r="R21" s="79"/>
      <c r="S21" s="79"/>
      <c r="T21" s="80"/>
      <c r="U21" s="80"/>
      <c r="V21" s="80"/>
      <c r="W21" s="78"/>
      <c r="X21" s="79"/>
      <c r="Y21" s="81" t="s">
        <v>103</v>
      </c>
      <c r="Z21" s="79"/>
      <c r="AA21" s="79"/>
      <c r="AB21" s="79"/>
      <c r="AC21" s="79"/>
      <c r="AD21" s="79"/>
      <c r="AE21" s="79"/>
      <c r="AF21" s="79"/>
      <c r="AG21" s="82"/>
      <c r="AH21" s="79"/>
      <c r="AI21" s="82"/>
      <c r="AJ21" s="82"/>
      <c r="AK21" s="82"/>
      <c r="AL21" s="82"/>
      <c r="AM21" s="79"/>
      <c r="AN21" s="79"/>
      <c r="AO21" s="80"/>
      <c r="AP21" s="80"/>
      <c r="AQ21" s="80"/>
      <c r="AR21" s="78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</row>
    <row r="22" spans="1:96" ht="12.75">
      <c r="A22" s="51" t="s">
        <v>104</v>
      </c>
      <c r="G22" s="79"/>
      <c r="H22" s="79"/>
      <c r="I22" s="79"/>
      <c r="J22" s="79"/>
      <c r="K22" s="79"/>
      <c r="L22" s="80"/>
      <c r="M22" s="79"/>
      <c r="N22" s="80"/>
      <c r="O22" s="80"/>
      <c r="P22" s="80"/>
      <c r="Q22" s="82"/>
      <c r="R22" s="79"/>
      <c r="S22" s="79"/>
      <c r="T22" s="80"/>
      <c r="U22" s="80"/>
      <c r="V22" s="80"/>
      <c r="W22" s="78"/>
      <c r="X22" s="79"/>
      <c r="Y22" s="81" t="s">
        <v>104</v>
      </c>
      <c r="Z22" s="79"/>
      <c r="AA22" s="79"/>
      <c r="AB22" s="79"/>
      <c r="AC22" s="79"/>
      <c r="AD22" s="79"/>
      <c r="AE22" s="79"/>
      <c r="AF22" s="79"/>
      <c r="AG22" s="82"/>
      <c r="AH22" s="79"/>
      <c r="AI22" s="82"/>
      <c r="AJ22" s="82"/>
      <c r="AK22" s="82"/>
      <c r="AL22" s="82"/>
      <c r="AM22" s="79"/>
      <c r="AN22" s="79"/>
      <c r="AO22" s="80"/>
      <c r="AP22" s="80"/>
      <c r="AQ22" s="80"/>
      <c r="AR22" s="78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</row>
    <row r="23" spans="1:96" ht="12.75">
      <c r="A23" s="51" t="s">
        <v>105</v>
      </c>
      <c r="G23" s="79"/>
      <c r="H23" s="79"/>
      <c r="I23" s="79"/>
      <c r="J23" s="79"/>
      <c r="K23" s="79"/>
      <c r="L23" s="80"/>
      <c r="M23" s="79"/>
      <c r="N23" s="80"/>
      <c r="O23" s="80"/>
      <c r="P23" s="80"/>
      <c r="Q23" s="82"/>
      <c r="R23" s="79"/>
      <c r="S23" s="79"/>
      <c r="T23" s="80"/>
      <c r="U23" s="80"/>
      <c r="V23" s="80"/>
      <c r="W23" s="78"/>
      <c r="X23" s="79"/>
      <c r="Y23" s="81" t="s">
        <v>105</v>
      </c>
      <c r="Z23" s="79"/>
      <c r="AA23" s="79"/>
      <c r="AB23" s="79"/>
      <c r="AC23" s="79"/>
      <c r="AD23" s="79"/>
      <c r="AE23" s="79"/>
      <c r="AF23" s="79"/>
      <c r="AG23" s="82"/>
      <c r="AH23" s="79"/>
      <c r="AI23" s="82"/>
      <c r="AJ23" s="82"/>
      <c r="AK23" s="82"/>
      <c r="AL23" s="82"/>
      <c r="AM23" s="79"/>
      <c r="AN23" s="79"/>
      <c r="AO23" s="80"/>
      <c r="AP23" s="80"/>
      <c r="AQ23" s="80"/>
      <c r="AR23" s="78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</row>
    <row r="24" spans="1:96" ht="12.75">
      <c r="A24" s="51" t="s">
        <v>106</v>
      </c>
      <c r="G24" s="79"/>
      <c r="H24" s="79"/>
      <c r="I24" s="79"/>
      <c r="J24" s="79"/>
      <c r="K24" s="79"/>
      <c r="L24" s="80"/>
      <c r="M24" s="79"/>
      <c r="N24" s="80"/>
      <c r="O24" s="80"/>
      <c r="P24" s="80"/>
      <c r="Q24" s="82"/>
      <c r="R24" s="79"/>
      <c r="S24" s="79"/>
      <c r="T24" s="80"/>
      <c r="U24" s="80"/>
      <c r="V24" s="80"/>
      <c r="W24" s="78"/>
      <c r="X24" s="79"/>
      <c r="Y24" s="81" t="s">
        <v>106</v>
      </c>
      <c r="Z24" s="79"/>
      <c r="AA24" s="79"/>
      <c r="AB24" s="79"/>
      <c r="AC24" s="79"/>
      <c r="AD24" s="79"/>
      <c r="AE24" s="79"/>
      <c r="AF24" s="79"/>
      <c r="AG24" s="82"/>
      <c r="AH24" s="79"/>
      <c r="AI24" s="82"/>
      <c r="AJ24" s="82"/>
      <c r="AK24" s="82"/>
      <c r="AL24" s="82"/>
      <c r="AM24" s="79"/>
      <c r="AN24" s="79"/>
      <c r="AO24" s="80"/>
      <c r="AP24" s="80"/>
      <c r="AQ24" s="80"/>
      <c r="AR24" s="78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</row>
    <row r="25" spans="1:96" ht="12.75">
      <c r="A25" s="51" t="s">
        <v>107</v>
      </c>
      <c r="G25" s="79"/>
      <c r="H25" s="79"/>
      <c r="I25" s="79"/>
      <c r="J25" s="79"/>
      <c r="K25" s="79"/>
      <c r="L25" s="80"/>
      <c r="M25" s="79"/>
      <c r="N25" s="80"/>
      <c r="O25" s="80"/>
      <c r="P25" s="80"/>
      <c r="Q25" s="82"/>
      <c r="R25" s="79"/>
      <c r="S25" s="79"/>
      <c r="T25" s="80"/>
      <c r="U25" s="80"/>
      <c r="V25" s="80"/>
      <c r="W25" s="78"/>
      <c r="X25" s="79"/>
      <c r="Y25" s="81" t="s">
        <v>107</v>
      </c>
      <c r="Z25" s="79"/>
      <c r="AA25" s="79"/>
      <c r="AB25" s="79"/>
      <c r="AC25" s="79"/>
      <c r="AD25" s="79"/>
      <c r="AE25" s="79"/>
      <c r="AF25" s="79"/>
      <c r="AG25" s="82"/>
      <c r="AH25" s="79"/>
      <c r="AI25" s="82"/>
      <c r="AJ25" s="82"/>
      <c r="AK25" s="82"/>
      <c r="AL25" s="82"/>
      <c r="AM25" s="79"/>
      <c r="AN25" s="79"/>
      <c r="AO25" s="80"/>
      <c r="AP25" s="80"/>
      <c r="AQ25" s="80"/>
      <c r="AR25" s="78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</row>
    <row r="26" spans="1:96" ht="12.75">
      <c r="A26" s="51" t="s">
        <v>108</v>
      </c>
      <c r="G26" s="79"/>
      <c r="H26" s="79"/>
      <c r="I26" s="79"/>
      <c r="J26" s="79"/>
      <c r="K26" s="79"/>
      <c r="L26" s="80"/>
      <c r="M26" s="79"/>
      <c r="N26" s="80"/>
      <c r="O26" s="80"/>
      <c r="P26" s="80"/>
      <c r="Q26" s="82"/>
      <c r="R26" s="79"/>
      <c r="S26" s="79"/>
      <c r="T26" s="80"/>
      <c r="U26" s="80"/>
      <c r="V26" s="80"/>
      <c r="W26" s="78"/>
      <c r="X26" s="79"/>
      <c r="Y26" s="81" t="s">
        <v>108</v>
      </c>
      <c r="Z26" s="79"/>
      <c r="AA26" s="79"/>
      <c r="AB26" s="79"/>
      <c r="AC26" s="79"/>
      <c r="AD26" s="79"/>
      <c r="AE26" s="79"/>
      <c r="AF26" s="79"/>
      <c r="AG26" s="82"/>
      <c r="AH26" s="79"/>
      <c r="AI26" s="82"/>
      <c r="AJ26" s="82"/>
      <c r="AK26" s="82"/>
      <c r="AL26" s="82"/>
      <c r="AM26" s="79"/>
      <c r="AN26" s="79"/>
      <c r="AO26" s="80"/>
      <c r="AP26" s="80"/>
      <c r="AQ26" s="80"/>
      <c r="AR26" s="78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</row>
    <row r="27" spans="1:96" ht="12.75">
      <c r="A27" s="51" t="s">
        <v>109</v>
      </c>
      <c r="G27" s="79"/>
      <c r="H27" s="79"/>
      <c r="I27" s="79"/>
      <c r="J27" s="79"/>
      <c r="K27" s="79"/>
      <c r="L27" s="80"/>
      <c r="M27" s="79"/>
      <c r="N27" s="80"/>
      <c r="O27" s="80"/>
      <c r="P27" s="80"/>
      <c r="Q27" s="82"/>
      <c r="R27" s="79"/>
      <c r="S27" s="79"/>
      <c r="T27" s="80"/>
      <c r="U27" s="80"/>
      <c r="V27" s="80"/>
      <c r="W27" s="78"/>
      <c r="X27" s="79"/>
      <c r="Y27" s="81" t="s">
        <v>109</v>
      </c>
      <c r="Z27" s="79"/>
      <c r="AA27" s="79"/>
      <c r="AB27" s="79"/>
      <c r="AC27" s="79"/>
      <c r="AD27" s="79"/>
      <c r="AE27" s="79"/>
      <c r="AF27" s="79"/>
      <c r="AG27" s="82"/>
      <c r="AH27" s="79"/>
      <c r="AI27" s="82"/>
      <c r="AJ27" s="82"/>
      <c r="AK27" s="82"/>
      <c r="AL27" s="82"/>
      <c r="AM27" s="79"/>
      <c r="AN27" s="79"/>
      <c r="AO27" s="80"/>
      <c r="AP27" s="80"/>
      <c r="AQ27" s="80"/>
      <c r="AR27" s="78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</row>
    <row r="28" spans="1:96" ht="12.75">
      <c r="A28" s="51" t="s">
        <v>110</v>
      </c>
      <c r="G28" s="79"/>
      <c r="H28" s="79"/>
      <c r="I28" s="79"/>
      <c r="J28" s="79"/>
      <c r="K28" s="79"/>
      <c r="L28" s="80"/>
      <c r="M28" s="79"/>
      <c r="N28" s="80"/>
      <c r="O28" s="80"/>
      <c r="P28" s="80"/>
      <c r="Q28" s="82"/>
      <c r="R28" s="79"/>
      <c r="S28" s="79"/>
      <c r="T28" s="80"/>
      <c r="U28" s="80"/>
      <c r="V28" s="80"/>
      <c r="W28" s="78"/>
      <c r="X28" s="79"/>
      <c r="Y28" s="81" t="s">
        <v>110</v>
      </c>
      <c r="Z28" s="79"/>
      <c r="AA28" s="79"/>
      <c r="AB28" s="79"/>
      <c r="AC28" s="79"/>
      <c r="AD28" s="79"/>
      <c r="AE28" s="79"/>
      <c r="AF28" s="79"/>
      <c r="AG28" s="82"/>
      <c r="AH28" s="79"/>
      <c r="AI28" s="82"/>
      <c r="AJ28" s="82"/>
      <c r="AK28" s="82"/>
      <c r="AL28" s="82"/>
      <c r="AM28" s="79"/>
      <c r="AN28" s="79"/>
      <c r="AO28" s="80"/>
      <c r="AP28" s="80"/>
      <c r="AQ28" s="80"/>
      <c r="AR28" s="78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</row>
    <row r="29" spans="1:96" ht="12.75">
      <c r="A29" s="51" t="s">
        <v>111</v>
      </c>
      <c r="G29" s="79"/>
      <c r="H29" s="79"/>
      <c r="I29" s="79"/>
      <c r="J29" s="79"/>
      <c r="K29" s="79"/>
      <c r="L29" s="80"/>
      <c r="M29" s="79"/>
      <c r="N29" s="80"/>
      <c r="O29" s="80"/>
      <c r="P29" s="80"/>
      <c r="Q29" s="82"/>
      <c r="R29" s="79"/>
      <c r="S29" s="79"/>
      <c r="T29" s="80"/>
      <c r="U29" s="80"/>
      <c r="V29" s="80"/>
      <c r="W29" s="78"/>
      <c r="X29" s="79"/>
      <c r="Y29" s="81" t="s">
        <v>111</v>
      </c>
      <c r="Z29" s="79"/>
      <c r="AA29" s="79"/>
      <c r="AB29" s="79"/>
      <c r="AC29" s="79"/>
      <c r="AD29" s="79"/>
      <c r="AE29" s="79"/>
      <c r="AF29" s="79"/>
      <c r="AG29" s="82"/>
      <c r="AH29" s="79"/>
      <c r="AI29" s="82"/>
      <c r="AJ29" s="82"/>
      <c r="AK29" s="82"/>
      <c r="AL29" s="82"/>
      <c r="AM29" s="79"/>
      <c r="AN29" s="79"/>
      <c r="AO29" s="80"/>
      <c r="AP29" s="80"/>
      <c r="AQ29" s="80"/>
      <c r="AR29" s="78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</row>
    <row r="30" spans="1:96" ht="12.75">
      <c r="A30" s="51" t="s">
        <v>112</v>
      </c>
      <c r="G30" s="79"/>
      <c r="H30" s="79"/>
      <c r="I30" s="79"/>
      <c r="J30" s="79"/>
      <c r="K30" s="79"/>
      <c r="L30" s="80"/>
      <c r="M30" s="79"/>
      <c r="N30" s="80"/>
      <c r="O30" s="80"/>
      <c r="P30" s="80"/>
      <c r="Q30" s="82"/>
      <c r="R30" s="79"/>
      <c r="S30" s="79"/>
      <c r="T30" s="80"/>
      <c r="U30" s="80"/>
      <c r="V30" s="80"/>
      <c r="W30" s="78"/>
      <c r="X30" s="79"/>
      <c r="Y30" s="81" t="s">
        <v>112</v>
      </c>
      <c r="Z30" s="79"/>
      <c r="AA30" s="79"/>
      <c r="AB30" s="79"/>
      <c r="AC30" s="79"/>
      <c r="AD30" s="79"/>
      <c r="AE30" s="79"/>
      <c r="AF30" s="79"/>
      <c r="AG30" s="82"/>
      <c r="AH30" s="79"/>
      <c r="AI30" s="82"/>
      <c r="AJ30" s="82"/>
      <c r="AK30" s="82"/>
      <c r="AL30" s="82"/>
      <c r="AM30" s="79"/>
      <c r="AN30" s="79"/>
      <c r="AO30" s="80"/>
      <c r="AP30" s="80"/>
      <c r="AQ30" s="80"/>
      <c r="AR30" s="78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</row>
    <row r="31" spans="1:96" ht="12.75">
      <c r="A31" s="51" t="s">
        <v>113</v>
      </c>
      <c r="G31" s="79"/>
      <c r="H31" s="79"/>
      <c r="I31" s="79"/>
      <c r="J31" s="79"/>
      <c r="K31" s="79"/>
      <c r="L31" s="80"/>
      <c r="M31" s="79"/>
      <c r="N31" s="80"/>
      <c r="O31" s="80"/>
      <c r="P31" s="80"/>
      <c r="Q31" s="82"/>
      <c r="R31" s="79"/>
      <c r="S31" s="79"/>
      <c r="T31" s="80"/>
      <c r="U31" s="80"/>
      <c r="V31" s="80"/>
      <c r="W31" s="78"/>
      <c r="X31" s="79"/>
      <c r="Y31" s="81" t="s">
        <v>113</v>
      </c>
      <c r="Z31" s="79"/>
      <c r="AA31" s="79"/>
      <c r="AB31" s="79"/>
      <c r="AC31" s="79"/>
      <c r="AD31" s="79"/>
      <c r="AE31" s="79"/>
      <c r="AF31" s="79"/>
      <c r="AG31" s="82"/>
      <c r="AH31" s="79"/>
      <c r="AI31" s="82"/>
      <c r="AJ31" s="82"/>
      <c r="AK31" s="82"/>
      <c r="AL31" s="82"/>
      <c r="AM31" s="79"/>
      <c r="AN31" s="79"/>
      <c r="AO31" s="80"/>
      <c r="AP31" s="80"/>
      <c r="AQ31" s="80"/>
      <c r="AR31" s="78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</row>
    <row r="32" spans="1:96" ht="12.75">
      <c r="A32" s="51" t="s">
        <v>114</v>
      </c>
      <c r="G32" s="79"/>
      <c r="H32" s="79"/>
      <c r="I32" s="79"/>
      <c r="J32" s="79"/>
      <c r="K32" s="79"/>
      <c r="L32" s="80"/>
      <c r="M32" s="79"/>
      <c r="N32" s="80"/>
      <c r="O32" s="80"/>
      <c r="P32" s="80"/>
      <c r="Q32" s="82"/>
      <c r="R32" s="79"/>
      <c r="S32" s="79"/>
      <c r="T32" s="80"/>
      <c r="U32" s="80"/>
      <c r="V32" s="80"/>
      <c r="W32" s="78"/>
      <c r="X32" s="79"/>
      <c r="Y32" s="81" t="s">
        <v>114</v>
      </c>
      <c r="Z32" s="79"/>
      <c r="AA32" s="79"/>
      <c r="AB32" s="79"/>
      <c r="AC32" s="79"/>
      <c r="AD32" s="79"/>
      <c r="AE32" s="79"/>
      <c r="AF32" s="79"/>
      <c r="AG32" s="82"/>
      <c r="AH32" s="79"/>
      <c r="AI32" s="82"/>
      <c r="AJ32" s="82"/>
      <c r="AK32" s="82"/>
      <c r="AL32" s="82"/>
      <c r="AM32" s="79"/>
      <c r="AN32" s="79"/>
      <c r="AO32" s="80"/>
      <c r="AP32" s="80"/>
      <c r="AQ32" s="80"/>
      <c r="AR32" s="78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</row>
    <row r="33" spans="1:96" ht="12.75">
      <c r="A33" s="51" t="s">
        <v>115</v>
      </c>
      <c r="G33" s="79"/>
      <c r="H33" s="79"/>
      <c r="I33" s="79"/>
      <c r="J33" s="79"/>
      <c r="K33" s="79"/>
      <c r="L33" s="80"/>
      <c r="M33" s="79"/>
      <c r="N33" s="80"/>
      <c r="O33" s="80"/>
      <c r="P33" s="80"/>
      <c r="Q33" s="82"/>
      <c r="R33" s="79"/>
      <c r="S33" s="79"/>
      <c r="T33" s="80"/>
      <c r="U33" s="80"/>
      <c r="V33" s="80"/>
      <c r="W33" s="78"/>
      <c r="X33" s="79"/>
      <c r="Y33" s="81" t="s">
        <v>115</v>
      </c>
      <c r="Z33" s="79"/>
      <c r="AA33" s="79"/>
      <c r="AB33" s="79"/>
      <c r="AC33" s="79"/>
      <c r="AD33" s="79"/>
      <c r="AE33" s="79"/>
      <c r="AF33" s="79"/>
      <c r="AG33" s="82"/>
      <c r="AH33" s="79"/>
      <c r="AI33" s="82"/>
      <c r="AJ33" s="82"/>
      <c r="AK33" s="82"/>
      <c r="AL33" s="82"/>
      <c r="AM33" s="79"/>
      <c r="AN33" s="79"/>
      <c r="AO33" s="80"/>
      <c r="AP33" s="80"/>
      <c r="AQ33" s="80"/>
      <c r="AR33" s="78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</row>
    <row r="34" spans="1:96" ht="12.75">
      <c r="A34" s="51" t="s">
        <v>116</v>
      </c>
      <c r="G34" s="79"/>
      <c r="H34" s="79"/>
      <c r="I34" s="79"/>
      <c r="J34" s="79"/>
      <c r="K34" s="79"/>
      <c r="L34" s="80"/>
      <c r="M34" s="79"/>
      <c r="N34" s="80"/>
      <c r="O34" s="80"/>
      <c r="P34" s="80"/>
      <c r="Q34" s="82"/>
      <c r="R34" s="79"/>
      <c r="S34" s="79"/>
      <c r="T34" s="80"/>
      <c r="U34" s="80"/>
      <c r="V34" s="80"/>
      <c r="W34" s="78"/>
      <c r="X34" s="79"/>
      <c r="Y34" s="81" t="s">
        <v>116</v>
      </c>
      <c r="Z34" s="79"/>
      <c r="AA34" s="79"/>
      <c r="AB34" s="79"/>
      <c r="AC34" s="79"/>
      <c r="AD34" s="79"/>
      <c r="AE34" s="79"/>
      <c r="AF34" s="79"/>
      <c r="AG34" s="82"/>
      <c r="AH34" s="79"/>
      <c r="AI34" s="82"/>
      <c r="AJ34" s="82"/>
      <c r="AK34" s="82"/>
      <c r="AL34" s="82"/>
      <c r="AM34" s="79"/>
      <c r="AN34" s="79"/>
      <c r="AO34" s="80"/>
      <c r="AP34" s="80"/>
      <c r="AQ34" s="80"/>
      <c r="AR34" s="78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</row>
    <row r="35" spans="1:96" ht="12.75">
      <c r="A35" s="51" t="s">
        <v>117</v>
      </c>
      <c r="G35" s="79"/>
      <c r="H35" s="79"/>
      <c r="I35" s="79"/>
      <c r="J35" s="79"/>
      <c r="K35" s="79"/>
      <c r="L35" s="80"/>
      <c r="M35" s="79"/>
      <c r="N35" s="80"/>
      <c r="O35" s="80"/>
      <c r="P35" s="80"/>
      <c r="Q35" s="82"/>
      <c r="R35" s="79"/>
      <c r="S35" s="79"/>
      <c r="T35" s="80"/>
      <c r="U35" s="80"/>
      <c r="V35" s="80"/>
      <c r="W35" s="78"/>
      <c r="X35" s="79"/>
      <c r="Y35" s="81" t="s">
        <v>117</v>
      </c>
      <c r="Z35" s="79"/>
      <c r="AA35" s="79"/>
      <c r="AB35" s="79"/>
      <c r="AC35" s="79"/>
      <c r="AD35" s="79"/>
      <c r="AE35" s="79"/>
      <c r="AF35" s="79"/>
      <c r="AG35" s="82"/>
      <c r="AH35" s="79"/>
      <c r="AI35" s="82"/>
      <c r="AJ35" s="82"/>
      <c r="AK35" s="82"/>
      <c r="AL35" s="82"/>
      <c r="AM35" s="79"/>
      <c r="AN35" s="79"/>
      <c r="AO35" s="80"/>
      <c r="AP35" s="80"/>
      <c r="AQ35" s="80"/>
      <c r="AR35" s="78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</row>
    <row r="36" spans="1:96" ht="12.75">
      <c r="A36" s="51" t="s">
        <v>118</v>
      </c>
      <c r="G36" s="79"/>
      <c r="H36" s="79"/>
      <c r="I36" s="79"/>
      <c r="J36" s="79"/>
      <c r="K36" s="79"/>
      <c r="L36" s="80"/>
      <c r="M36" s="79"/>
      <c r="N36" s="80"/>
      <c r="O36" s="80"/>
      <c r="P36" s="80"/>
      <c r="Q36" s="82"/>
      <c r="R36" s="79"/>
      <c r="S36" s="79"/>
      <c r="T36" s="80"/>
      <c r="U36" s="80"/>
      <c r="V36" s="80"/>
      <c r="W36" s="78"/>
      <c r="X36" s="79"/>
      <c r="Y36" s="81" t="s">
        <v>118</v>
      </c>
      <c r="Z36" s="79"/>
      <c r="AA36" s="79"/>
      <c r="AB36" s="79"/>
      <c r="AC36" s="79"/>
      <c r="AD36" s="79"/>
      <c r="AE36" s="79"/>
      <c r="AF36" s="79"/>
      <c r="AG36" s="82"/>
      <c r="AH36" s="79"/>
      <c r="AI36" s="82"/>
      <c r="AJ36" s="82"/>
      <c r="AK36" s="82"/>
      <c r="AL36" s="82"/>
      <c r="AM36" s="79"/>
      <c r="AN36" s="79"/>
      <c r="AO36" s="80"/>
      <c r="AP36" s="80"/>
      <c r="AQ36" s="80"/>
      <c r="AR36" s="78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</row>
    <row r="37" spans="1:96" ht="12.75">
      <c r="A37" s="51" t="s">
        <v>119</v>
      </c>
      <c r="G37" s="79"/>
      <c r="H37" s="79"/>
      <c r="I37" s="79"/>
      <c r="J37" s="79"/>
      <c r="K37" s="79"/>
      <c r="L37" s="80"/>
      <c r="M37" s="79"/>
      <c r="N37" s="80"/>
      <c r="O37" s="80"/>
      <c r="P37" s="80"/>
      <c r="Q37" s="82"/>
      <c r="R37" s="79"/>
      <c r="S37" s="79"/>
      <c r="T37" s="80"/>
      <c r="U37" s="80"/>
      <c r="V37" s="80"/>
      <c r="W37" s="78"/>
      <c r="X37" s="79"/>
      <c r="Y37" s="81" t="s">
        <v>119</v>
      </c>
      <c r="Z37" s="79"/>
      <c r="AA37" s="79"/>
      <c r="AB37" s="79"/>
      <c r="AC37" s="79"/>
      <c r="AD37" s="79"/>
      <c r="AE37" s="79"/>
      <c r="AF37" s="79"/>
      <c r="AG37" s="82"/>
      <c r="AH37" s="79"/>
      <c r="AI37" s="82"/>
      <c r="AJ37" s="82"/>
      <c r="AK37" s="82"/>
      <c r="AL37" s="82"/>
      <c r="AM37" s="79"/>
      <c r="AN37" s="79"/>
      <c r="AO37" s="80"/>
      <c r="AP37" s="80"/>
      <c r="AQ37" s="80"/>
      <c r="AR37" s="78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</row>
    <row r="38" spans="1:96" ht="12.75">
      <c r="A38" s="51" t="s">
        <v>120</v>
      </c>
      <c r="G38" s="79"/>
      <c r="H38" s="79"/>
      <c r="I38" s="79"/>
      <c r="J38" s="79"/>
      <c r="K38" s="79"/>
      <c r="L38" s="80"/>
      <c r="M38" s="79"/>
      <c r="N38" s="80"/>
      <c r="O38" s="80"/>
      <c r="P38" s="80"/>
      <c r="Q38" s="82"/>
      <c r="R38" s="79"/>
      <c r="S38" s="79"/>
      <c r="T38" s="80"/>
      <c r="U38" s="80"/>
      <c r="V38" s="80"/>
      <c r="W38" s="78"/>
      <c r="X38" s="79"/>
      <c r="Y38" s="81" t="s">
        <v>120</v>
      </c>
      <c r="Z38" s="79"/>
      <c r="AA38" s="79"/>
      <c r="AB38" s="79"/>
      <c r="AC38" s="79"/>
      <c r="AD38" s="79"/>
      <c r="AE38" s="79"/>
      <c r="AF38" s="79"/>
      <c r="AG38" s="82"/>
      <c r="AH38" s="79"/>
      <c r="AI38" s="82"/>
      <c r="AJ38" s="82"/>
      <c r="AK38" s="82"/>
      <c r="AL38" s="82"/>
      <c r="AM38" s="79"/>
      <c r="AN38" s="79"/>
      <c r="AO38" s="80"/>
      <c r="AP38" s="80"/>
      <c r="AQ38" s="80"/>
      <c r="AR38" s="78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</row>
    <row r="39" spans="1:96" ht="12.75">
      <c r="A39" s="51" t="s">
        <v>121</v>
      </c>
      <c r="G39" s="79"/>
      <c r="H39" s="79"/>
      <c r="I39" s="79"/>
      <c r="J39" s="79"/>
      <c r="K39" s="79"/>
      <c r="L39" s="80"/>
      <c r="M39" s="79"/>
      <c r="N39" s="80"/>
      <c r="O39" s="80"/>
      <c r="P39" s="80"/>
      <c r="Q39" s="82"/>
      <c r="R39" s="79"/>
      <c r="S39" s="79"/>
      <c r="T39" s="80"/>
      <c r="U39" s="80"/>
      <c r="V39" s="80"/>
      <c r="W39" s="78"/>
      <c r="X39" s="79"/>
      <c r="Y39" s="81" t="s">
        <v>121</v>
      </c>
      <c r="Z39" s="79"/>
      <c r="AA39" s="79"/>
      <c r="AB39" s="79"/>
      <c r="AC39" s="79"/>
      <c r="AD39" s="79"/>
      <c r="AE39" s="79"/>
      <c r="AF39" s="79"/>
      <c r="AG39" s="82"/>
      <c r="AH39" s="79"/>
      <c r="AI39" s="82"/>
      <c r="AJ39" s="82"/>
      <c r="AK39" s="82"/>
      <c r="AL39" s="82"/>
      <c r="AM39" s="79"/>
      <c r="AN39" s="79"/>
      <c r="AO39" s="80"/>
      <c r="AP39" s="80"/>
      <c r="AQ39" s="80"/>
      <c r="AR39" s="78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</row>
    <row r="40" spans="1:96" ht="12.75">
      <c r="A40" s="51" t="s">
        <v>122</v>
      </c>
      <c r="G40" s="79"/>
      <c r="H40" s="79"/>
      <c r="I40" s="79"/>
      <c r="J40" s="79"/>
      <c r="K40" s="79"/>
      <c r="L40" s="80"/>
      <c r="M40" s="79"/>
      <c r="N40" s="80"/>
      <c r="O40" s="80"/>
      <c r="P40" s="80"/>
      <c r="Q40" s="82"/>
      <c r="R40" s="79"/>
      <c r="S40" s="79"/>
      <c r="T40" s="80"/>
      <c r="U40" s="80"/>
      <c r="V40" s="80"/>
      <c r="W40" s="78"/>
      <c r="X40" s="79"/>
      <c r="Y40" s="81" t="s">
        <v>122</v>
      </c>
      <c r="Z40" s="79"/>
      <c r="AA40" s="79"/>
      <c r="AB40" s="79"/>
      <c r="AC40" s="79"/>
      <c r="AD40" s="79"/>
      <c r="AE40" s="79"/>
      <c r="AF40" s="79"/>
      <c r="AG40" s="82"/>
      <c r="AH40" s="79"/>
      <c r="AI40" s="82"/>
      <c r="AJ40" s="82"/>
      <c r="AK40" s="82"/>
      <c r="AL40" s="82"/>
      <c r="AM40" s="79"/>
      <c r="AN40" s="79"/>
      <c r="AO40" s="80"/>
      <c r="AP40" s="80"/>
      <c r="AQ40" s="80"/>
      <c r="AR40" s="78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</row>
    <row r="41" spans="1:96" ht="12.75">
      <c r="A41" s="51" t="s">
        <v>123</v>
      </c>
      <c r="G41" s="79"/>
      <c r="H41" s="79"/>
      <c r="I41" s="79"/>
      <c r="J41" s="79"/>
      <c r="K41" s="79"/>
      <c r="L41" s="80"/>
      <c r="M41" s="79"/>
      <c r="N41" s="80"/>
      <c r="O41" s="80"/>
      <c r="P41" s="80"/>
      <c r="Q41" s="82"/>
      <c r="R41" s="79"/>
      <c r="S41" s="79"/>
      <c r="T41" s="80"/>
      <c r="U41" s="80"/>
      <c r="V41" s="80"/>
      <c r="W41" s="78"/>
      <c r="X41" s="79"/>
      <c r="Y41" s="81" t="s">
        <v>123</v>
      </c>
      <c r="Z41" s="79"/>
      <c r="AA41" s="79"/>
      <c r="AB41" s="79"/>
      <c r="AC41" s="79"/>
      <c r="AD41" s="79"/>
      <c r="AE41" s="79"/>
      <c r="AF41" s="79"/>
      <c r="AG41" s="82"/>
      <c r="AH41" s="79"/>
      <c r="AI41" s="82"/>
      <c r="AJ41" s="82"/>
      <c r="AK41" s="82"/>
      <c r="AL41" s="82"/>
      <c r="AM41" s="79"/>
      <c r="AN41" s="79"/>
      <c r="AO41" s="80"/>
      <c r="AP41" s="80"/>
      <c r="AQ41" s="80"/>
      <c r="AR41" s="78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</row>
    <row r="42" spans="1:96" ht="12.75">
      <c r="A42" s="51" t="s">
        <v>124</v>
      </c>
      <c r="G42" s="79"/>
      <c r="H42" s="79"/>
      <c r="I42" s="79"/>
      <c r="J42" s="79"/>
      <c r="K42" s="79"/>
      <c r="L42" s="80"/>
      <c r="M42" s="79"/>
      <c r="N42" s="80"/>
      <c r="O42" s="80"/>
      <c r="P42" s="80"/>
      <c r="Q42" s="82"/>
      <c r="R42" s="79"/>
      <c r="S42" s="79"/>
      <c r="T42" s="80"/>
      <c r="U42" s="80"/>
      <c r="V42" s="80"/>
      <c r="W42" s="78"/>
      <c r="X42" s="79"/>
      <c r="Y42" s="81" t="s">
        <v>124</v>
      </c>
      <c r="Z42" s="79"/>
      <c r="AA42" s="79"/>
      <c r="AB42" s="79"/>
      <c r="AC42" s="79"/>
      <c r="AD42" s="79"/>
      <c r="AE42" s="79"/>
      <c r="AF42" s="79"/>
      <c r="AG42" s="82"/>
      <c r="AH42" s="79"/>
      <c r="AI42" s="82"/>
      <c r="AJ42" s="82"/>
      <c r="AK42" s="82"/>
      <c r="AL42" s="82"/>
      <c r="AM42" s="79"/>
      <c r="AN42" s="79"/>
      <c r="AO42" s="80"/>
      <c r="AP42" s="80"/>
      <c r="AQ42" s="80"/>
      <c r="AR42" s="78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</row>
    <row r="43" spans="1:96" ht="12.75">
      <c r="A43" s="51" t="s">
        <v>125</v>
      </c>
      <c r="G43" s="79"/>
      <c r="H43" s="79"/>
      <c r="I43" s="79"/>
      <c r="J43" s="79"/>
      <c r="K43" s="79"/>
      <c r="L43" s="80"/>
      <c r="M43" s="79"/>
      <c r="N43" s="80"/>
      <c r="O43" s="80"/>
      <c r="P43" s="80"/>
      <c r="Q43" s="82"/>
      <c r="R43" s="79"/>
      <c r="S43" s="79"/>
      <c r="T43" s="80"/>
      <c r="U43" s="80"/>
      <c r="V43" s="80"/>
      <c r="W43" s="78"/>
      <c r="X43" s="79"/>
      <c r="Y43" s="81" t="s">
        <v>125</v>
      </c>
      <c r="Z43" s="79"/>
      <c r="AA43" s="79"/>
      <c r="AB43" s="79"/>
      <c r="AC43" s="79"/>
      <c r="AD43" s="79"/>
      <c r="AE43" s="79"/>
      <c r="AF43" s="79"/>
      <c r="AG43" s="82"/>
      <c r="AH43" s="79"/>
      <c r="AI43" s="82"/>
      <c r="AJ43" s="82"/>
      <c r="AK43" s="82"/>
      <c r="AL43" s="82"/>
      <c r="AM43" s="79"/>
      <c r="AN43" s="79"/>
      <c r="AO43" s="80"/>
      <c r="AP43" s="80"/>
      <c r="AQ43" s="80"/>
      <c r="AR43" s="78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</row>
    <row r="44" spans="1:96" ht="12.75">
      <c r="A44" s="51" t="s">
        <v>126</v>
      </c>
      <c r="G44" s="79"/>
      <c r="H44" s="79"/>
      <c r="I44" s="79"/>
      <c r="J44" s="79"/>
      <c r="K44" s="79"/>
      <c r="L44" s="80"/>
      <c r="M44" s="79"/>
      <c r="N44" s="80"/>
      <c r="O44" s="80"/>
      <c r="P44" s="80"/>
      <c r="Q44" s="82"/>
      <c r="R44" s="79"/>
      <c r="S44" s="79"/>
      <c r="T44" s="80"/>
      <c r="U44" s="80"/>
      <c r="V44" s="80"/>
      <c r="W44" s="78"/>
      <c r="X44" s="79"/>
      <c r="Y44" s="81" t="s">
        <v>126</v>
      </c>
      <c r="Z44" s="79"/>
      <c r="AA44" s="79"/>
      <c r="AB44" s="79"/>
      <c r="AC44" s="79"/>
      <c r="AD44" s="79"/>
      <c r="AE44" s="79"/>
      <c r="AF44" s="79"/>
      <c r="AG44" s="82"/>
      <c r="AH44" s="79"/>
      <c r="AI44" s="82"/>
      <c r="AJ44" s="82"/>
      <c r="AK44" s="82"/>
      <c r="AL44" s="82"/>
      <c r="AM44" s="79"/>
      <c r="AN44" s="79"/>
      <c r="AO44" s="80"/>
      <c r="AP44" s="80"/>
      <c r="AQ44" s="80"/>
      <c r="AR44" s="78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</row>
    <row r="45" spans="1:96" ht="12.75">
      <c r="A45" s="51" t="s">
        <v>127</v>
      </c>
      <c r="G45" s="79"/>
      <c r="H45" s="79"/>
      <c r="I45" s="79"/>
      <c r="J45" s="79"/>
      <c r="K45" s="79"/>
      <c r="L45" s="80"/>
      <c r="M45" s="79"/>
      <c r="N45" s="80"/>
      <c r="O45" s="80"/>
      <c r="P45" s="80"/>
      <c r="Q45" s="82"/>
      <c r="R45" s="79"/>
      <c r="S45" s="79"/>
      <c r="T45" s="80"/>
      <c r="U45" s="80"/>
      <c r="V45" s="80"/>
      <c r="W45" s="78"/>
      <c r="X45" s="79"/>
      <c r="Y45" s="81" t="s">
        <v>127</v>
      </c>
      <c r="Z45" s="79"/>
      <c r="AA45" s="79"/>
      <c r="AB45" s="79"/>
      <c r="AC45" s="79"/>
      <c r="AD45" s="79"/>
      <c r="AE45" s="79"/>
      <c r="AF45" s="79"/>
      <c r="AG45" s="82"/>
      <c r="AH45" s="79"/>
      <c r="AI45" s="82"/>
      <c r="AJ45" s="82"/>
      <c r="AK45" s="82"/>
      <c r="AL45" s="82"/>
      <c r="AM45" s="79"/>
      <c r="AN45" s="79"/>
      <c r="AO45" s="80"/>
      <c r="AP45" s="80"/>
      <c r="AQ45" s="80"/>
      <c r="AR45" s="78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</row>
    <row r="46" spans="1:96" ht="12.75">
      <c r="A46" s="51" t="s">
        <v>128</v>
      </c>
      <c r="G46" s="79"/>
      <c r="H46" s="79"/>
      <c r="I46" s="79"/>
      <c r="J46" s="79"/>
      <c r="K46" s="79"/>
      <c r="L46" s="80"/>
      <c r="M46" s="79"/>
      <c r="N46" s="80"/>
      <c r="O46" s="80"/>
      <c r="P46" s="80"/>
      <c r="Q46" s="82"/>
      <c r="R46" s="79"/>
      <c r="S46" s="79"/>
      <c r="T46" s="80"/>
      <c r="U46" s="80"/>
      <c r="V46" s="80"/>
      <c r="W46" s="78"/>
      <c r="X46" s="79"/>
      <c r="Y46" s="81" t="s">
        <v>128</v>
      </c>
      <c r="Z46" s="79"/>
      <c r="AA46" s="79"/>
      <c r="AB46" s="79"/>
      <c r="AC46" s="79"/>
      <c r="AD46" s="79"/>
      <c r="AE46" s="79"/>
      <c r="AF46" s="79"/>
      <c r="AG46" s="82"/>
      <c r="AH46" s="79"/>
      <c r="AI46" s="82"/>
      <c r="AJ46" s="82"/>
      <c r="AK46" s="82"/>
      <c r="AL46" s="82"/>
      <c r="AM46" s="79"/>
      <c r="AN46" s="79"/>
      <c r="AO46" s="80"/>
      <c r="AP46" s="80"/>
      <c r="AQ46" s="80"/>
      <c r="AR46" s="78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</row>
    <row r="47" spans="1:96" ht="12.75">
      <c r="A47" s="51" t="s">
        <v>129</v>
      </c>
      <c r="G47" s="79"/>
      <c r="H47" s="79"/>
      <c r="I47" s="79"/>
      <c r="J47" s="79"/>
      <c r="K47" s="79"/>
      <c r="L47" s="80"/>
      <c r="M47" s="79"/>
      <c r="N47" s="80"/>
      <c r="O47" s="80"/>
      <c r="P47" s="80"/>
      <c r="Q47" s="82"/>
      <c r="R47" s="79"/>
      <c r="S47" s="79"/>
      <c r="T47" s="80"/>
      <c r="U47" s="80"/>
      <c r="V47" s="80"/>
      <c r="W47" s="78"/>
      <c r="X47" s="79"/>
      <c r="Y47" s="81" t="s">
        <v>129</v>
      </c>
      <c r="Z47" s="79"/>
      <c r="AA47" s="79"/>
      <c r="AB47" s="79"/>
      <c r="AC47" s="79"/>
      <c r="AD47" s="79"/>
      <c r="AE47" s="79"/>
      <c r="AF47" s="79"/>
      <c r="AG47" s="82"/>
      <c r="AH47" s="79"/>
      <c r="AI47" s="82"/>
      <c r="AJ47" s="82"/>
      <c r="AK47" s="82"/>
      <c r="AL47" s="82"/>
      <c r="AM47" s="79"/>
      <c r="AN47" s="79"/>
      <c r="AO47" s="80"/>
      <c r="AP47" s="80"/>
      <c r="AQ47" s="80"/>
      <c r="AR47" s="78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</row>
    <row r="48" spans="1:96" ht="12.75">
      <c r="A48" s="51" t="s">
        <v>130</v>
      </c>
      <c r="G48" s="79"/>
      <c r="H48" s="79"/>
      <c r="I48" s="79"/>
      <c r="J48" s="79"/>
      <c r="K48" s="79"/>
      <c r="L48" s="80"/>
      <c r="M48" s="79"/>
      <c r="N48" s="80"/>
      <c r="O48" s="80"/>
      <c r="P48" s="80"/>
      <c r="Q48" s="82"/>
      <c r="R48" s="79"/>
      <c r="S48" s="79"/>
      <c r="T48" s="80"/>
      <c r="U48" s="80"/>
      <c r="V48" s="80"/>
      <c r="W48" s="78"/>
      <c r="X48" s="79"/>
      <c r="Y48" s="81" t="s">
        <v>130</v>
      </c>
      <c r="Z48" s="79"/>
      <c r="AA48" s="79"/>
      <c r="AB48" s="79"/>
      <c r="AC48" s="79"/>
      <c r="AD48" s="79"/>
      <c r="AE48" s="79"/>
      <c r="AF48" s="79"/>
      <c r="AG48" s="82"/>
      <c r="AH48" s="79"/>
      <c r="AI48" s="82"/>
      <c r="AJ48" s="82"/>
      <c r="AK48" s="82"/>
      <c r="AL48" s="82"/>
      <c r="AM48" s="79"/>
      <c r="AN48" s="79"/>
      <c r="AO48" s="80"/>
      <c r="AP48" s="80"/>
      <c r="AQ48" s="80"/>
      <c r="AR48" s="78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</row>
    <row r="49" spans="1:96" ht="12.75">
      <c r="A49" s="51" t="s">
        <v>131</v>
      </c>
      <c r="G49" s="79"/>
      <c r="H49" s="79"/>
      <c r="I49" s="79"/>
      <c r="J49" s="79"/>
      <c r="K49" s="79"/>
      <c r="L49" s="80"/>
      <c r="M49" s="79"/>
      <c r="N49" s="80"/>
      <c r="O49" s="80"/>
      <c r="P49" s="80"/>
      <c r="Q49" s="82"/>
      <c r="R49" s="79"/>
      <c r="S49" s="79"/>
      <c r="T49" s="80"/>
      <c r="U49" s="80"/>
      <c r="V49" s="80"/>
      <c r="W49" s="78"/>
      <c r="X49" s="79"/>
      <c r="Y49" s="81" t="s">
        <v>131</v>
      </c>
      <c r="Z49" s="79"/>
      <c r="AA49" s="79"/>
      <c r="AB49" s="79"/>
      <c r="AC49" s="79"/>
      <c r="AD49" s="79"/>
      <c r="AE49" s="79"/>
      <c r="AF49" s="79"/>
      <c r="AG49" s="82"/>
      <c r="AH49" s="79"/>
      <c r="AI49" s="82"/>
      <c r="AJ49" s="82"/>
      <c r="AK49" s="82"/>
      <c r="AL49" s="82"/>
      <c r="AM49" s="79"/>
      <c r="AN49" s="79"/>
      <c r="AO49" s="80"/>
      <c r="AP49" s="80"/>
      <c r="AQ49" s="80"/>
      <c r="AR49" s="78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</row>
    <row r="50" spans="1:96" ht="12.75">
      <c r="A50" s="51" t="s">
        <v>132</v>
      </c>
      <c r="G50" s="79"/>
      <c r="H50" s="79"/>
      <c r="I50" s="79"/>
      <c r="J50" s="79"/>
      <c r="K50" s="79"/>
      <c r="L50" s="80"/>
      <c r="M50" s="79"/>
      <c r="N50" s="80"/>
      <c r="O50" s="80"/>
      <c r="P50" s="80"/>
      <c r="Q50" s="82"/>
      <c r="R50" s="79"/>
      <c r="S50" s="79"/>
      <c r="T50" s="80"/>
      <c r="U50" s="80"/>
      <c r="V50" s="80"/>
      <c r="W50" s="78"/>
      <c r="X50" s="79"/>
      <c r="Y50" s="81" t="s">
        <v>132</v>
      </c>
      <c r="Z50" s="79"/>
      <c r="AA50" s="79"/>
      <c r="AB50" s="79"/>
      <c r="AC50" s="79"/>
      <c r="AD50" s="79"/>
      <c r="AE50" s="79"/>
      <c r="AF50" s="79"/>
      <c r="AG50" s="82"/>
      <c r="AH50" s="79"/>
      <c r="AI50" s="82"/>
      <c r="AJ50" s="82"/>
      <c r="AK50" s="82"/>
      <c r="AL50" s="82"/>
      <c r="AM50" s="79"/>
      <c r="AN50" s="79"/>
      <c r="AO50" s="80"/>
      <c r="AP50" s="80"/>
      <c r="AQ50" s="80"/>
      <c r="AR50" s="78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</row>
    <row r="51" spans="1:96" ht="12.75">
      <c r="A51" s="51" t="s">
        <v>133</v>
      </c>
      <c r="G51" s="79"/>
      <c r="H51" s="79"/>
      <c r="I51" s="79"/>
      <c r="J51" s="79"/>
      <c r="K51" s="79"/>
      <c r="L51" s="80"/>
      <c r="M51" s="79"/>
      <c r="N51" s="80"/>
      <c r="O51" s="80"/>
      <c r="P51" s="80"/>
      <c r="Q51" s="82"/>
      <c r="R51" s="79"/>
      <c r="S51" s="79"/>
      <c r="T51" s="80"/>
      <c r="U51" s="80"/>
      <c r="V51" s="80"/>
      <c r="W51" s="78"/>
      <c r="X51" s="79"/>
      <c r="Y51" s="81" t="s">
        <v>133</v>
      </c>
      <c r="Z51" s="79"/>
      <c r="AA51" s="79"/>
      <c r="AB51" s="79"/>
      <c r="AC51" s="79"/>
      <c r="AD51" s="79"/>
      <c r="AE51" s="79"/>
      <c r="AF51" s="79"/>
      <c r="AG51" s="82"/>
      <c r="AH51" s="79"/>
      <c r="AI51" s="82"/>
      <c r="AJ51" s="82"/>
      <c r="AK51" s="82"/>
      <c r="AL51" s="82"/>
      <c r="AM51" s="79"/>
      <c r="AN51" s="79"/>
      <c r="AO51" s="80"/>
      <c r="AP51" s="80"/>
      <c r="AQ51" s="80"/>
      <c r="AR51" s="78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</row>
    <row r="52" spans="1:96" ht="12.75">
      <c r="A52" s="51" t="s">
        <v>134</v>
      </c>
      <c r="G52" s="79"/>
      <c r="H52" s="79"/>
      <c r="I52" s="79"/>
      <c r="J52" s="79"/>
      <c r="K52" s="79"/>
      <c r="L52" s="80"/>
      <c r="M52" s="79"/>
      <c r="N52" s="80"/>
      <c r="O52" s="80"/>
      <c r="P52" s="80"/>
      <c r="Q52" s="82"/>
      <c r="R52" s="79"/>
      <c r="S52" s="79"/>
      <c r="T52" s="80"/>
      <c r="U52" s="80"/>
      <c r="V52" s="80"/>
      <c r="W52" s="78"/>
      <c r="X52" s="79"/>
      <c r="Y52" s="81" t="s">
        <v>134</v>
      </c>
      <c r="Z52" s="79"/>
      <c r="AA52" s="79"/>
      <c r="AB52" s="79"/>
      <c r="AC52" s="79"/>
      <c r="AD52" s="79"/>
      <c r="AE52" s="79"/>
      <c r="AF52" s="79"/>
      <c r="AG52" s="82"/>
      <c r="AH52" s="79"/>
      <c r="AI52" s="82"/>
      <c r="AJ52" s="82"/>
      <c r="AK52" s="82"/>
      <c r="AL52" s="82"/>
      <c r="AM52" s="79"/>
      <c r="AN52" s="79"/>
      <c r="AO52" s="80"/>
      <c r="AP52" s="80"/>
      <c r="AQ52" s="80"/>
      <c r="AR52" s="78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</row>
    <row r="53" spans="1:96" ht="12.75">
      <c r="A53" s="51" t="s">
        <v>135</v>
      </c>
      <c r="G53" s="79"/>
      <c r="H53" s="79"/>
      <c r="I53" s="79"/>
      <c r="J53" s="79"/>
      <c r="K53" s="79"/>
      <c r="L53" s="80"/>
      <c r="M53" s="79"/>
      <c r="N53" s="80"/>
      <c r="O53" s="80"/>
      <c r="P53" s="80"/>
      <c r="Q53" s="82"/>
      <c r="R53" s="79"/>
      <c r="S53" s="79"/>
      <c r="T53" s="80"/>
      <c r="U53" s="80"/>
      <c r="V53" s="80"/>
      <c r="W53" s="78"/>
      <c r="X53" s="79"/>
      <c r="Y53" s="81" t="s">
        <v>135</v>
      </c>
      <c r="Z53" s="79"/>
      <c r="AA53" s="79"/>
      <c r="AB53" s="79"/>
      <c r="AC53" s="79"/>
      <c r="AD53" s="79"/>
      <c r="AE53" s="79"/>
      <c r="AF53" s="79"/>
      <c r="AG53" s="82"/>
      <c r="AH53" s="79"/>
      <c r="AI53" s="82"/>
      <c r="AJ53" s="82"/>
      <c r="AK53" s="82"/>
      <c r="AL53" s="82"/>
      <c r="AM53" s="79"/>
      <c r="AN53" s="79"/>
      <c r="AO53" s="80"/>
      <c r="AP53" s="80"/>
      <c r="AQ53" s="80"/>
      <c r="AR53" s="78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</row>
    <row r="54" spans="1:96" ht="12.75">
      <c r="A54" s="51" t="s">
        <v>136</v>
      </c>
      <c r="G54" s="79"/>
      <c r="H54" s="79"/>
      <c r="I54" s="79"/>
      <c r="J54" s="79"/>
      <c r="K54" s="79"/>
      <c r="L54" s="80"/>
      <c r="M54" s="79"/>
      <c r="N54" s="80"/>
      <c r="O54" s="80"/>
      <c r="P54" s="80"/>
      <c r="Q54" s="82"/>
      <c r="R54" s="79"/>
      <c r="S54" s="79"/>
      <c r="T54" s="80"/>
      <c r="U54" s="80"/>
      <c r="V54" s="80"/>
      <c r="W54" s="78"/>
      <c r="X54" s="79"/>
      <c r="Y54" s="81" t="s">
        <v>136</v>
      </c>
      <c r="Z54" s="79"/>
      <c r="AA54" s="79"/>
      <c r="AB54" s="79"/>
      <c r="AC54" s="79"/>
      <c r="AD54" s="79"/>
      <c r="AE54" s="79"/>
      <c r="AF54" s="79"/>
      <c r="AG54" s="82"/>
      <c r="AH54" s="79"/>
      <c r="AI54" s="82"/>
      <c r="AJ54" s="82"/>
      <c r="AK54" s="82"/>
      <c r="AL54" s="82"/>
      <c r="AM54" s="79"/>
      <c r="AN54" s="79"/>
      <c r="AO54" s="80"/>
      <c r="AP54" s="80"/>
      <c r="AQ54" s="80"/>
      <c r="AR54" s="78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</row>
    <row r="55" spans="1:96" ht="12.75">
      <c r="A55" s="51" t="s">
        <v>137</v>
      </c>
      <c r="G55" s="79"/>
      <c r="H55" s="79"/>
      <c r="I55" s="79"/>
      <c r="J55" s="79"/>
      <c r="K55" s="79"/>
      <c r="L55" s="80"/>
      <c r="M55" s="79"/>
      <c r="N55" s="80"/>
      <c r="O55" s="80"/>
      <c r="P55" s="80"/>
      <c r="Q55" s="82"/>
      <c r="R55" s="79"/>
      <c r="S55" s="79"/>
      <c r="T55" s="80"/>
      <c r="U55" s="80"/>
      <c r="V55" s="80"/>
      <c r="W55" s="78"/>
      <c r="X55" s="79"/>
      <c r="Y55" s="81" t="s">
        <v>137</v>
      </c>
      <c r="Z55" s="79"/>
      <c r="AA55" s="79"/>
      <c r="AB55" s="79"/>
      <c r="AC55" s="79"/>
      <c r="AD55" s="79"/>
      <c r="AE55" s="79"/>
      <c r="AF55" s="79"/>
      <c r="AG55" s="82"/>
      <c r="AH55" s="79"/>
      <c r="AI55" s="82"/>
      <c r="AJ55" s="82"/>
      <c r="AK55" s="82"/>
      <c r="AL55" s="82"/>
      <c r="AM55" s="79"/>
      <c r="AN55" s="79"/>
      <c r="AO55" s="80"/>
      <c r="AP55" s="80"/>
      <c r="AQ55" s="80"/>
      <c r="AR55" s="78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</row>
    <row r="56" spans="7:96" ht="12.75">
      <c r="G56" s="79"/>
      <c r="H56" s="79"/>
      <c r="I56" s="79"/>
      <c r="J56" s="79"/>
      <c r="K56" s="79"/>
      <c r="L56" s="80"/>
      <c r="M56" s="79"/>
      <c r="N56" s="80"/>
      <c r="O56" s="80"/>
      <c r="P56" s="80"/>
      <c r="Q56" s="82"/>
      <c r="R56" s="79"/>
      <c r="S56" s="79"/>
      <c r="T56" s="80"/>
      <c r="U56" s="80"/>
      <c r="V56" s="80"/>
      <c r="W56" s="78"/>
      <c r="X56" s="79"/>
      <c r="Y56" s="79"/>
      <c r="Z56" s="79"/>
      <c r="AA56" s="79"/>
      <c r="AB56" s="79"/>
      <c r="AC56" s="79"/>
      <c r="AD56" s="79"/>
      <c r="AE56" s="79"/>
      <c r="AF56" s="79"/>
      <c r="AG56" s="82"/>
      <c r="AH56" s="79"/>
      <c r="AI56" s="82"/>
      <c r="AJ56" s="82"/>
      <c r="AK56" s="82"/>
      <c r="AL56" s="82"/>
      <c r="AM56" s="79"/>
      <c r="AN56" s="79"/>
      <c r="AO56" s="80"/>
      <c r="AP56" s="80"/>
      <c r="AQ56" s="80"/>
      <c r="AR56" s="78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</row>
    <row r="57" spans="7:96" ht="12.75">
      <c r="G57" s="79"/>
      <c r="H57" s="79"/>
      <c r="I57" s="79"/>
      <c r="J57" s="79"/>
      <c r="K57" s="79"/>
      <c r="L57" s="80"/>
      <c r="M57" s="79"/>
      <c r="N57" s="80"/>
      <c r="O57" s="80"/>
      <c r="P57" s="80"/>
      <c r="Q57" s="82"/>
      <c r="R57" s="79"/>
      <c r="S57" s="79"/>
      <c r="T57" s="80"/>
      <c r="U57" s="80"/>
      <c r="V57" s="80"/>
      <c r="W57" s="78"/>
      <c r="X57" s="79"/>
      <c r="Y57" s="79"/>
      <c r="Z57" s="79"/>
      <c r="AA57" s="79"/>
      <c r="AB57" s="79"/>
      <c r="AC57" s="79"/>
      <c r="AD57" s="79"/>
      <c r="AE57" s="79"/>
      <c r="AF57" s="79"/>
      <c r="AG57" s="82"/>
      <c r="AH57" s="79"/>
      <c r="AI57" s="82"/>
      <c r="AJ57" s="82"/>
      <c r="AK57" s="82"/>
      <c r="AL57" s="82"/>
      <c r="AM57" s="79"/>
      <c r="AN57" s="79"/>
      <c r="AO57" s="80"/>
      <c r="AP57" s="80"/>
      <c r="AQ57" s="80"/>
      <c r="AR57" s="78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</row>
    <row r="58" spans="23:44" ht="12.75">
      <c r="W58" s="30"/>
      <c r="AR58" s="30"/>
    </row>
    <row r="59" spans="23:44" ht="12.75">
      <c r="W59" s="30"/>
      <c r="AR59" s="30"/>
    </row>
    <row r="60" spans="23:44" ht="12.75">
      <c r="W60" s="30"/>
      <c r="AR60" s="30"/>
    </row>
    <row r="61" spans="23:44" ht="12.75">
      <c r="W61" s="30"/>
      <c r="AR61" s="30"/>
    </row>
    <row r="62" spans="23:44" ht="12.75">
      <c r="W62" s="30"/>
      <c r="AR62" s="30"/>
    </row>
    <row r="63" ht="12.75">
      <c r="AR63" s="30"/>
    </row>
    <row r="64" ht="12.75">
      <c r="AR64" s="30"/>
    </row>
    <row r="65" ht="12.75">
      <c r="AR65" s="30"/>
    </row>
    <row r="66" ht="12.75">
      <c r="AR66" s="30"/>
    </row>
    <row r="67" ht="12.75">
      <c r="AR67" s="30"/>
    </row>
    <row r="68" ht="12.75">
      <c r="AR68" s="30"/>
    </row>
    <row r="69" ht="12.75">
      <c r="AR69" s="30"/>
    </row>
    <row r="70" ht="12.75">
      <c r="AR70" s="30"/>
    </row>
    <row r="71" ht="12.75">
      <c r="AR71" s="30"/>
    </row>
    <row r="72" ht="12.75">
      <c r="AR72" s="30"/>
    </row>
    <row r="73" ht="12.75">
      <c r="AR73" s="30"/>
    </row>
    <row r="74" ht="12.75">
      <c r="AR74" s="30"/>
    </row>
    <row r="75" ht="12.75">
      <c r="AR75" s="30"/>
    </row>
    <row r="76" ht="12.75">
      <c r="AR76" s="30"/>
    </row>
    <row r="77" ht="12.75">
      <c r="AR77" s="30"/>
    </row>
    <row r="78" ht="12.75">
      <c r="AR78" s="30"/>
    </row>
    <row r="79" ht="12.75">
      <c r="AR79" s="30"/>
    </row>
    <row r="80" ht="12.75">
      <c r="AR80" s="30"/>
    </row>
    <row r="81" ht="12.75">
      <c r="AR81" s="30"/>
    </row>
    <row r="82" ht="12.75">
      <c r="AR82" s="30"/>
    </row>
    <row r="83" ht="12.75">
      <c r="AR83" s="30"/>
    </row>
    <row r="84" ht="12.75">
      <c r="AR84" s="30"/>
    </row>
    <row r="85" ht="12.75">
      <c r="AR85" s="30"/>
    </row>
    <row r="86" ht="12.75">
      <c r="AR86" s="30"/>
    </row>
    <row r="87" ht="12.75">
      <c r="AR87" s="30"/>
    </row>
    <row r="88" ht="12.75">
      <c r="AR88" s="30"/>
    </row>
    <row r="89" ht="12.75">
      <c r="AR89" s="30"/>
    </row>
    <row r="90" ht="12.75">
      <c r="AR90" s="30"/>
    </row>
    <row r="91" ht="12.75">
      <c r="AR91" s="30"/>
    </row>
    <row r="92" ht="12.75">
      <c r="AR92" s="30"/>
    </row>
    <row r="93" ht="12.75">
      <c r="AR93" s="30"/>
    </row>
    <row r="94" ht="12.75">
      <c r="AR94" s="30"/>
    </row>
    <row r="95" ht="12.75">
      <c r="AR95" s="30"/>
    </row>
  </sheetData>
  <printOptions/>
  <pageMargins left="0.25" right="0.25" top="1" bottom="1" header="0.5" footer="0.5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Helmat</dc:creator>
  <cp:keywords/>
  <dc:description/>
  <cp:lastModifiedBy>Jeremy</cp:lastModifiedBy>
  <cp:lastPrinted>2005-06-17T06:40:29Z</cp:lastPrinted>
  <dcterms:created xsi:type="dcterms:W3CDTF">2005-03-30T12:31:46Z</dcterms:created>
  <dcterms:modified xsi:type="dcterms:W3CDTF">2005-09-19T20:38:00Z</dcterms:modified>
  <cp:category/>
  <cp:version/>
  <cp:contentType/>
  <cp:contentStatus/>
</cp:coreProperties>
</file>