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845" activeTab="0"/>
  </bookViews>
  <sheets>
    <sheet name="Senegal 1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<sst xmlns="http://schemas.openxmlformats.org/spreadsheetml/2006/main" count="85" uniqueCount="56">
  <si>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Combustion Chamber Heat Loss</t>
  </si>
  <si>
    <t>NOTES:</t>
  </si>
  <si>
    <t>In this example the heat conducted through the ceramic cylinder is calculated in Section 1.</t>
  </si>
  <si>
    <t>The heat lost to the air inside the stove is calculated in Section 2 and is about the same.</t>
  </si>
  <si>
    <t>Section 3 calculates the heat transmitted through the concrete outer body and it matches the heat lost from the ceramic cylinder.</t>
  </si>
  <si>
    <t>Section 4 shows that all the heat coming through the concrete body can in fact be dissipated into the ambient air at 33 deg C.</t>
  </si>
  <si>
    <t>The reason this arrangement works is because there is enough air gap in the centre of the stove to allow good air movement.</t>
  </si>
  <si>
    <t>It is possible that trying to reduce the size of the stove will see a large increase in the concrete temperature.</t>
  </si>
  <si>
    <t>Section 1 - Heat Conduction through the combustion chamber</t>
  </si>
  <si>
    <t>Combustion Chamber</t>
  </si>
  <si>
    <t>Temp</t>
  </si>
  <si>
    <t>OD</t>
  </si>
  <si>
    <t>Deg outside</t>
  </si>
  <si>
    <t>cm^2 at the centre line</t>
  </si>
  <si>
    <t>ID</t>
  </si>
  <si>
    <t>Deg Inside</t>
  </si>
  <si>
    <t>mm dia or</t>
  </si>
  <si>
    <t>Height</t>
  </si>
  <si>
    <t>Heat conduction K</t>
  </si>
  <si>
    <t>Sq M exposed area</t>
  </si>
  <si>
    <t>Wall thickness</t>
  </si>
  <si>
    <t>Watts conducted</t>
  </si>
  <si>
    <t>Watts per Sq M</t>
  </si>
  <si>
    <t>Section 2 - Heat lost to the air inside the stove</t>
  </si>
  <si>
    <t>External Temperature</t>
  </si>
  <si>
    <t>Deg</t>
  </si>
  <si>
    <t>Watts Heat loss by convection per Sq M</t>
  </si>
  <si>
    <t>Avg temp inside the stove</t>
  </si>
  <si>
    <t>Watts Heat loss by radiation per Sq M</t>
  </si>
  <si>
    <t>Surface Emissivity</t>
  </si>
  <si>
    <t>Total losses in Watts per Sq M</t>
  </si>
  <si>
    <t>Convection Coefficient for gases</t>
  </si>
  <si>
    <t>W/m^2.K</t>
  </si>
  <si>
    <t>Sq M</t>
  </si>
  <si>
    <t>Factor for the cylinder being vertical</t>
  </si>
  <si>
    <t>Stefan Boltzmann Constant</t>
  </si>
  <si>
    <t>Surface loss, Watts</t>
  </si>
  <si>
    <t>Positive number indicates excess capacity to cool.</t>
  </si>
  <si>
    <t>Negative indicates accumulating heat</t>
  </si>
  <si>
    <t>Section 3 - Heat Conduction through stove body</t>
  </si>
  <si>
    <t>Watts conducted are balanced</t>
  </si>
  <si>
    <t>Section 4 - Heat lost to the outside air</t>
  </si>
  <si>
    <t>Outside air temperature</t>
  </si>
  <si>
    <t>A negative number indicates accumulating heat.</t>
  </si>
  <si>
    <t>Heat conduction = K Value x Area exposed in M^2 x Temp Difference in Deg C divided by thickness of material in Metres</t>
  </si>
  <si>
    <t>Button Macro</t>
  </si>
  <si>
    <t>{SolveFor.Formula_Cell A:E33}</t>
  </si>
  <si>
    <t>{SolveFor.Variable_Cell A:C30}</t>
  </si>
  <si>
    <t>Heat conducted off a surface is the sum of the convection and radiation quantities, with a 20% addition because the cylinders are vertical.</t>
  </si>
  <si>
    <t>{SolveFor.Target_Value 0}</t>
  </si>
  <si>
    <t>{SolveFor.Max_Iters 5}</t>
  </si>
  <si>
    <t>{SolveFor.Accuracy 0.0005}</t>
  </si>
  <si>
    <t>{SolveFor.Go}</t>
  </si>
  <si>
    <t>Concentric tube stove for one pot</t>
  </si>
  <si>
    <t>© Crispin Pemberton-Pigott 4 Sept 2006</t>
  </si>
  <si>
    <t>Note that the OD of the ceramic cylinder is shown to be 150mm.  This is a  safety factor.  It will actually be 144mm in diameter.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</si>
</sst>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3" fontId="0" fillId="0" borderId="0" xfId="16" applyAlignment="1">
      <alignment/>
    </xf>
    <xf numFmtId="0" fontId="0" fillId="0" borderId="0" xfId="16" applyAlignment="1">
      <alignment/>
    </xf>
    <xf numFmtId="0" fontId="6" fillId="0" borderId="0" xfId="16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Border="1" applyAlignment="1">
      <alignment/>
    </xf>
    <xf numFmtId="3" fontId="0" fillId="0" borderId="2" xfId="16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0" xfId="0" applyBorder="1" applyAlignment="1">
      <alignment/>
    </xf>
    <xf numFmtId="3" fontId="0" fillId="0" borderId="0" xfId="16" applyBorder="1" applyAlignment="1">
      <alignment/>
    </xf>
    <xf numFmtId="0" fontId="0" fillId="0" borderId="5" xfId="0" applyBorder="1" applyAlignment="1">
      <alignment/>
    </xf>
    <xf numFmtId="172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Border="1" applyAlignment="1">
      <alignment/>
    </xf>
    <xf numFmtId="3" fontId="0" fillId="0" borderId="7" xfId="16" applyBorder="1" applyAlignment="1">
      <alignment/>
    </xf>
    <xf numFmtId="0" fontId="0" fillId="0" borderId="7" xfId="16" applyBorder="1" applyAlignment="1">
      <alignment/>
    </xf>
    <xf numFmtId="0" fontId="0" fillId="0" borderId="8" xfId="0" applyBorder="1" applyAlignment="1">
      <alignment/>
    </xf>
    <xf numFmtId="0" fontId="0" fillId="2" borderId="1" xfId="0" applyBorder="1" applyAlignment="1">
      <alignment/>
    </xf>
    <xf numFmtId="4" fontId="0" fillId="0" borderId="2" xfId="15" applyBorder="1" applyAlignment="1">
      <alignment/>
    </xf>
    <xf numFmtId="0" fontId="0" fillId="2" borderId="4" xfId="0" applyBorder="1" applyAlignment="1">
      <alignment/>
    </xf>
    <xf numFmtId="4" fontId="0" fillId="0" borderId="0" xfId="15" applyBorder="1" applyAlignment="1">
      <alignment/>
    </xf>
    <xf numFmtId="173" fontId="0" fillId="2" borderId="0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4.421875" style="0" customWidth="1"/>
    <col min="3" max="3" width="6.140625" style="0" customWidth="1"/>
    <col min="4" max="4" width="16.7109375" style="0" customWidth="1"/>
    <col min="5" max="5" width="9.7109375" style="0" customWidth="1"/>
    <col min="6" max="6" width="19.28125" style="0" customWidth="1"/>
    <col min="7" max="7" width="7.00390625" style="0" customWidth="1"/>
    <col min="8" max="8" width="16.7109375" style="0" customWidth="1"/>
    <col min="9" max="9" width="8.140625" style="0" customWidth="1"/>
  </cols>
  <sheetData>
    <row r="2" spans="2:5" ht="18">
      <c r="B2" s="1" t="s">
        <v>0</v>
      </c>
      <c r="E2" t="s">
        <v>53</v>
      </c>
    </row>
    <row r="3" spans="3:5" ht="12.75">
      <c r="C3" s="2"/>
      <c r="E3" t="s">
        <v>54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55</v>
      </c>
    </row>
    <row r="13" ht="12.75">
      <c r="A13" t="s">
        <v>8</v>
      </c>
    </row>
    <row r="14" spans="1:8" ht="12.75">
      <c r="A14" s="7"/>
      <c r="B14" s="8" t="s">
        <v>9</v>
      </c>
      <c r="C14" s="8" t="s">
        <v>10</v>
      </c>
      <c r="D14" s="8"/>
      <c r="E14" s="8"/>
      <c r="F14" s="8"/>
      <c r="G14" s="8"/>
      <c r="H14" s="11"/>
    </row>
    <row r="15" spans="1:8" ht="12.75">
      <c r="A15" s="26">
        <v>150</v>
      </c>
      <c r="B15" s="13" t="s">
        <v>11</v>
      </c>
      <c r="C15" s="14">
        <v>227</v>
      </c>
      <c r="D15" s="13" t="s">
        <v>12</v>
      </c>
      <c r="E15" s="27">
        <f>((A16/10)*PI()*A17/10+((A15/10)*PI()*A17/10))/2</f>
        <v>1314.7565255273284</v>
      </c>
      <c r="F15" s="13" t="s">
        <v>13</v>
      </c>
      <c r="G15" s="13"/>
      <c r="H15" s="16"/>
    </row>
    <row r="16" spans="1:8" ht="12.75">
      <c r="A16" s="26">
        <v>120</v>
      </c>
      <c r="B16" s="13" t="s">
        <v>14</v>
      </c>
      <c r="C16" s="14">
        <v>287</v>
      </c>
      <c r="D16" s="13" t="s">
        <v>15</v>
      </c>
      <c r="E16" s="27">
        <f>(E15/(A17/10))/PI()*10</f>
        <v>134.99999999999997</v>
      </c>
      <c r="F16" s="13" t="s">
        <v>16</v>
      </c>
      <c r="G16" s="13"/>
      <c r="H16" s="16"/>
    </row>
    <row r="17" spans="1:8" ht="12.75">
      <c r="A17" s="26">
        <v>310</v>
      </c>
      <c r="B17" s="13" t="s">
        <v>17</v>
      </c>
      <c r="C17" s="28">
        <v>0.72</v>
      </c>
      <c r="D17" s="13" t="s">
        <v>18</v>
      </c>
      <c r="E17" s="17">
        <f>(E16/1000)*PI()*(A17/1000)</f>
        <v>0.13147565255273283</v>
      </c>
      <c r="F17" s="13" t="s">
        <v>19</v>
      </c>
      <c r="G17" s="13"/>
      <c r="H17" s="16"/>
    </row>
    <row r="18" spans="1:8" ht="12.75">
      <c r="A18" s="18">
        <f>(A15-A16)/2</f>
        <v>15</v>
      </c>
      <c r="B18" s="19" t="s">
        <v>20</v>
      </c>
      <c r="C18" s="19"/>
      <c r="D18" s="19"/>
      <c r="E18" s="21">
        <f>C17*E17*(C16-C15)/(A18/1000)</f>
        <v>378.64987935187054</v>
      </c>
      <c r="F18" s="19" t="s">
        <v>21</v>
      </c>
      <c r="G18" s="22">
        <f>(E18/E17)</f>
        <v>2880</v>
      </c>
      <c r="H18" s="23" t="s">
        <v>22</v>
      </c>
    </row>
    <row r="19" spans="5:7" ht="12.75">
      <c r="E19" s="4"/>
      <c r="G19" s="4"/>
    </row>
    <row r="20" spans="1:7" ht="12.75">
      <c r="A20" t="s">
        <v>23</v>
      </c>
      <c r="E20" s="4"/>
      <c r="G20" s="4"/>
    </row>
    <row r="21" spans="1:8" ht="12.75">
      <c r="A21" s="7" t="s">
        <v>24</v>
      </c>
      <c r="B21" s="8"/>
      <c r="C21" s="10">
        <f>(C15)</f>
        <v>227</v>
      </c>
      <c r="D21" s="8" t="s">
        <v>25</v>
      </c>
      <c r="E21" s="10">
        <f>(C21-C22)*C24</f>
        <v>1321.8478664192953</v>
      </c>
      <c r="F21" s="8" t="s">
        <v>26</v>
      </c>
      <c r="G21" s="8"/>
      <c r="H21" s="11"/>
    </row>
    <row r="22" spans="1:8" ht="12.75">
      <c r="A22" s="12" t="s">
        <v>27</v>
      </c>
      <c r="B22" s="13"/>
      <c r="C22" s="15">
        <f>(C21+C31)/2</f>
        <v>160.90760667903524</v>
      </c>
      <c r="D22" s="13" t="s">
        <v>25</v>
      </c>
      <c r="E22" s="15">
        <f>C26*C23*((C21+273)^4-(C22+273)^4)</f>
        <v>1426.490557023291</v>
      </c>
      <c r="F22" s="13" t="s">
        <v>28</v>
      </c>
      <c r="G22" s="13"/>
      <c r="H22" s="16"/>
    </row>
    <row r="23" spans="1:8" ht="12.75">
      <c r="A23" s="12" t="s">
        <v>29</v>
      </c>
      <c r="B23" s="13"/>
      <c r="C23" s="14">
        <v>0.93</v>
      </c>
      <c r="D23" s="13"/>
      <c r="E23" s="15">
        <f>SUM(E21:E22)</f>
        <v>2748.3384234425866</v>
      </c>
      <c r="F23" s="13" t="s">
        <v>30</v>
      </c>
      <c r="G23" s="13"/>
      <c r="H23" s="16"/>
    </row>
    <row r="24" spans="1:8" ht="12.75">
      <c r="A24" s="12" t="s">
        <v>31</v>
      </c>
      <c r="B24" s="13"/>
      <c r="C24" s="14">
        <v>20</v>
      </c>
      <c r="D24" s="13" t="s">
        <v>32</v>
      </c>
      <c r="E24" s="17">
        <f>(A15*PI()*A17/1000000)</f>
        <v>0.1460840583919254</v>
      </c>
      <c r="F24" s="13" t="s">
        <v>33</v>
      </c>
      <c r="G24" s="13"/>
      <c r="H24" s="16"/>
    </row>
    <row r="25" spans="1:8" ht="12.75">
      <c r="A25" s="12" t="s">
        <v>34</v>
      </c>
      <c r="B25" s="13"/>
      <c r="C25" s="14">
        <v>1.2</v>
      </c>
      <c r="D25" s="13"/>
      <c r="E25" s="15">
        <f>(E23*E24)*(C25-1)</f>
        <v>80.29768614619178</v>
      </c>
      <c r="F25" s="13"/>
      <c r="G25" s="13"/>
      <c r="H25" s="16"/>
    </row>
    <row r="26" spans="1:8" ht="12.75">
      <c r="A26" s="18" t="s">
        <v>35</v>
      </c>
      <c r="B26" s="19"/>
      <c r="C26" s="19">
        <v>5.67E-08</v>
      </c>
      <c r="D26" s="19"/>
      <c r="E26" s="21">
        <f>(E23*E24)*C25</f>
        <v>481.7861168771508</v>
      </c>
      <c r="F26" s="19" t="s">
        <v>36</v>
      </c>
      <c r="G26" s="22">
        <f>(E25/E24)</f>
        <v>549.6676846885172</v>
      </c>
      <c r="H26" s="23" t="s">
        <v>22</v>
      </c>
    </row>
    <row r="27" spans="5:6" ht="12.75">
      <c r="E27" s="3">
        <f>(E26-E18)</f>
        <v>103.13623752528025</v>
      </c>
      <c r="F27" t="s">
        <v>37</v>
      </c>
    </row>
    <row r="28" spans="5:6" ht="12.75">
      <c r="E28" s="4"/>
      <c r="F28" t="s">
        <v>38</v>
      </c>
    </row>
    <row r="29" ht="12.75">
      <c r="A29" t="s">
        <v>39</v>
      </c>
    </row>
    <row r="30" spans="1:8" ht="12.75">
      <c r="A30" s="24">
        <v>360</v>
      </c>
      <c r="B30" s="8" t="s">
        <v>11</v>
      </c>
      <c r="C30" s="9">
        <v>65</v>
      </c>
      <c r="D30" s="8" t="s">
        <v>12</v>
      </c>
      <c r="E30" s="25">
        <f>((A31/10)*PI()*A32/10+((A30/10)*PI()*A32/10))/2</f>
        <v>3628.5395148962116</v>
      </c>
      <c r="F30" s="8" t="s">
        <v>13</v>
      </c>
      <c r="G30" s="8"/>
      <c r="H30" s="11"/>
    </row>
    <row r="31" spans="1:8" ht="12.75">
      <c r="A31" s="26">
        <v>300</v>
      </c>
      <c r="B31" s="13" t="s">
        <v>14</v>
      </c>
      <c r="C31" s="14">
        <v>94.8152133580705</v>
      </c>
      <c r="D31" s="13" t="s">
        <v>15</v>
      </c>
      <c r="E31" s="27">
        <f>(E30/(A32/10))/PI()*10</f>
        <v>330.00000000000006</v>
      </c>
      <c r="F31" s="13" t="s">
        <v>16</v>
      </c>
      <c r="G31" s="13"/>
      <c r="H31" s="16"/>
    </row>
    <row r="32" spans="1:8" ht="12.75">
      <c r="A32" s="26">
        <v>350</v>
      </c>
      <c r="B32" s="13" t="s">
        <v>17</v>
      </c>
      <c r="C32" s="14">
        <v>1.05</v>
      </c>
      <c r="D32" s="13" t="s">
        <v>18</v>
      </c>
      <c r="E32" s="17">
        <f>(E31/1000)*PI()*(A32/1000)</f>
        <v>0.3628539514896212</v>
      </c>
      <c r="F32" s="13" t="s">
        <v>19</v>
      </c>
      <c r="G32" s="13"/>
      <c r="H32" s="16"/>
    </row>
    <row r="33" spans="1:8" ht="12.75">
      <c r="A33" s="18">
        <f>(A30-A31)/2</f>
        <v>30</v>
      </c>
      <c r="B33" s="19" t="s">
        <v>20</v>
      </c>
      <c r="C33" s="19"/>
      <c r="D33" s="19"/>
      <c r="E33" s="21">
        <f>C32*E32*(C31-C30)/(A33/1000)</f>
        <v>378.6498793518706</v>
      </c>
      <c r="F33" s="19" t="s">
        <v>21</v>
      </c>
      <c r="G33" s="22">
        <f>(E33/E32)</f>
        <v>1043.5324675324673</v>
      </c>
      <c r="H33" s="23" t="s">
        <v>22</v>
      </c>
    </row>
    <row r="34" spans="5:7" ht="12.75">
      <c r="E34" s="3">
        <f>(E33-E18)</f>
        <v>0</v>
      </c>
      <c r="F34" t="s">
        <v>40</v>
      </c>
      <c r="G34" s="4"/>
    </row>
    <row r="35" spans="1:7" ht="12.75">
      <c r="A35" t="s">
        <v>41</v>
      </c>
      <c r="E35" s="4"/>
      <c r="G35" s="4"/>
    </row>
    <row r="36" spans="1:8" ht="12.75">
      <c r="A36" s="7" t="s">
        <v>24</v>
      </c>
      <c r="B36" s="8"/>
      <c r="C36" s="9">
        <v>65</v>
      </c>
      <c r="D36" s="8" t="s">
        <v>25</v>
      </c>
      <c r="E36" s="10">
        <f>(C36-C37)*C39</f>
        <v>700</v>
      </c>
      <c r="F36" s="8" t="s">
        <v>26</v>
      </c>
      <c r="G36" s="8"/>
      <c r="H36" s="11"/>
    </row>
    <row r="37" spans="1:8" ht="12.75">
      <c r="A37" s="12" t="s">
        <v>42</v>
      </c>
      <c r="B37" s="13"/>
      <c r="C37" s="14">
        <v>30</v>
      </c>
      <c r="D37" s="13" t="s">
        <v>25</v>
      </c>
      <c r="E37" s="15">
        <f>C41*C38*((C36+273)^4-(C37+273)^4)</f>
        <v>243.76481696920501</v>
      </c>
      <c r="F37" s="13" t="s">
        <v>28</v>
      </c>
      <c r="G37" s="13"/>
      <c r="H37" s="16"/>
    </row>
    <row r="38" spans="1:8" ht="12.75">
      <c r="A38" s="12" t="s">
        <v>29</v>
      </c>
      <c r="B38" s="13"/>
      <c r="C38" s="14">
        <v>0.93</v>
      </c>
      <c r="D38" s="13"/>
      <c r="E38" s="15">
        <f>SUM(E36:E37)</f>
        <v>943.764816969205</v>
      </c>
      <c r="F38" s="13" t="s">
        <v>30</v>
      </c>
      <c r="G38" s="13"/>
      <c r="H38" s="16"/>
    </row>
    <row r="39" spans="1:8" ht="12.75">
      <c r="A39" s="12" t="s">
        <v>31</v>
      </c>
      <c r="B39" s="13"/>
      <c r="C39" s="14">
        <v>20</v>
      </c>
      <c r="D39" s="13" t="s">
        <v>32</v>
      </c>
      <c r="E39" s="17">
        <f>(A30*PI()*A32/1000000)</f>
        <v>0.3958406743523139</v>
      </c>
      <c r="F39" s="13" t="s">
        <v>33</v>
      </c>
      <c r="G39" s="13"/>
      <c r="H39" s="16"/>
    </row>
    <row r="40" spans="1:8" ht="12.75">
      <c r="A40" s="12" t="s">
        <v>34</v>
      </c>
      <c r="B40" s="13"/>
      <c r="C40" s="14">
        <v>1.2</v>
      </c>
      <c r="D40" s="13"/>
      <c r="E40" s="15">
        <f>(E38*E39)*(C40-1)</f>
        <v>74.71610031581562</v>
      </c>
      <c r="F40" s="13"/>
      <c r="G40" s="13"/>
      <c r="H40" s="16"/>
    </row>
    <row r="41" spans="1:8" ht="12.75">
      <c r="A41" s="18" t="s">
        <v>35</v>
      </c>
      <c r="B41" s="19"/>
      <c r="C41" s="20">
        <v>5.67E-08</v>
      </c>
      <c r="D41" s="19"/>
      <c r="E41" s="21">
        <f>(E38*E39)*C40</f>
        <v>448.29660189489385</v>
      </c>
      <c r="F41" s="19" t="s">
        <v>36</v>
      </c>
      <c r="G41" s="22">
        <f>(E41/E39)</f>
        <v>1132.517780363046</v>
      </c>
      <c r="H41" s="23" t="s">
        <v>22</v>
      </c>
    </row>
    <row r="42" spans="1:6" ht="12.75">
      <c r="A42" s="5"/>
      <c r="E42" s="3">
        <f>(E41-E33)</f>
        <v>69.64672254302326</v>
      </c>
      <c r="F42" t="s">
        <v>37</v>
      </c>
    </row>
    <row r="43" ht="12.75">
      <c r="F43" t="s">
        <v>43</v>
      </c>
    </row>
    <row r="46" spans="2:6" ht="63.75">
      <c r="B46" s="6" t="s">
        <v>44</v>
      </c>
      <c r="C46" s="6"/>
      <c r="D46" s="6"/>
      <c r="F46" t="s">
        <v>45</v>
      </c>
    </row>
    <row r="47" spans="2:6" ht="12.75">
      <c r="B47" s="6"/>
      <c r="C47" s="6"/>
      <c r="D47" s="6"/>
      <c r="F47" t="s">
        <v>46</v>
      </c>
    </row>
    <row r="48" spans="2:6" ht="12.75">
      <c r="B48" s="6"/>
      <c r="C48" s="6"/>
      <c r="D48" s="6"/>
      <c r="F48" t="s">
        <v>47</v>
      </c>
    </row>
    <row r="49" spans="2:6" ht="80.25" customHeight="1">
      <c r="B49" s="6" t="s">
        <v>48</v>
      </c>
      <c r="C49" s="6"/>
      <c r="D49" s="6"/>
      <c r="F49" t="s">
        <v>49</v>
      </c>
    </row>
    <row r="50" spans="2:6" ht="12.75">
      <c r="B50" s="6"/>
      <c r="C50" s="6"/>
      <c r="D50" s="6"/>
      <c r="F50" t="s">
        <v>50</v>
      </c>
    </row>
    <row r="51" spans="2:6" ht="12.75">
      <c r="B51" s="6"/>
      <c r="C51" s="6"/>
      <c r="D51" s="6"/>
      <c r="F51" t="s">
        <v>51</v>
      </c>
    </row>
    <row r="52" ht="12.75">
      <c r="F52" t="s">
        <v>52</v>
      </c>
    </row>
  </sheetData>
  <printOptions/>
  <pageMargins left="0.75" right="0.75" top="1" bottom="1" header="0.5" footer="0.5"/>
  <pageSetup fitToHeight="2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Miles</cp:lastModifiedBy>
  <cp:lastPrinted>2006-09-30T22:18:19Z</cp:lastPrinted>
  <dcterms:modified xsi:type="dcterms:W3CDTF">2006-09-30T22:18:28Z</dcterms:modified>
  <cp:category/>
  <cp:version/>
  <cp:contentType/>
  <cp:contentStatus/>
</cp:coreProperties>
</file>